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2A7B4C32-2DC7-459D-B980-D1C61B682F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 1" sheetId="7" r:id="rId1"/>
    <sheet name="Sheet1" sheetId="8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7" l="1"/>
  <c r="J19" i="7"/>
  <c r="K29" i="7"/>
  <c r="K19" i="7"/>
  <c r="J14" i="7" l="1"/>
  <c r="J20" i="7" s="1"/>
  <c r="J21" i="7" s="1"/>
  <c r="C58" i="7"/>
  <c r="C57" i="7"/>
  <c r="K21" i="7"/>
  <c r="D58" i="7"/>
  <c r="K17" i="7"/>
  <c r="K22" i="7"/>
  <c r="E54" i="7"/>
  <c r="K20" i="7"/>
  <c r="K14" i="7"/>
  <c r="K16" i="7"/>
  <c r="E5" i="7"/>
  <c r="D57" i="7"/>
  <c r="D8" i="7" l="1"/>
  <c r="D27" i="7"/>
  <c r="D43" i="7"/>
  <c r="D11" i="7"/>
  <c r="D42" i="7"/>
  <c r="D10" i="7"/>
  <c r="D35" i="7"/>
  <c r="D34" i="7"/>
  <c r="D26" i="7"/>
  <c r="D51" i="7"/>
  <c r="D19" i="7"/>
  <c r="D50" i="7"/>
  <c r="D18" i="7"/>
  <c r="D49" i="7"/>
  <c r="D41" i="7"/>
  <c r="D33" i="7"/>
  <c r="D25" i="7"/>
  <c r="D17" i="7"/>
  <c r="D9" i="7"/>
  <c r="D5" i="7"/>
  <c r="D47" i="7"/>
  <c r="D39" i="7"/>
  <c r="D31" i="7"/>
  <c r="D23" i="7"/>
  <c r="D15" i="7"/>
  <c r="D7" i="7"/>
  <c r="D54" i="7"/>
  <c r="D46" i="7"/>
  <c r="D38" i="7"/>
  <c r="D30" i="7"/>
  <c r="D22" i="7"/>
  <c r="D14" i="7"/>
  <c r="D6" i="7"/>
  <c r="D53" i="7"/>
  <c r="D45" i="7"/>
  <c r="D37" i="7"/>
  <c r="D29" i="7"/>
  <c r="D21" i="7"/>
  <c r="D13" i="7"/>
  <c r="D52" i="7"/>
  <c r="D44" i="7"/>
  <c r="D36" i="7"/>
  <c r="D28" i="7"/>
  <c r="D20" i="7"/>
  <c r="D12" i="7"/>
  <c r="D48" i="7"/>
  <c r="D40" i="7"/>
  <c r="D32" i="7"/>
  <c r="D24" i="7"/>
  <c r="D16" i="7"/>
  <c r="J16" i="7" l="1"/>
  <c r="J17" i="7" s="1"/>
  <c r="J22" i="7" s="1"/>
</calcChain>
</file>

<file path=xl/sharedStrings.xml><?xml version="1.0" encoding="utf-8"?>
<sst xmlns="http://schemas.openxmlformats.org/spreadsheetml/2006/main" count="170" uniqueCount="114">
  <si>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</si>
  <si>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</si>
  <si>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</si>
  <si>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</si>
  <si>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</si>
  <si>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</si>
  <si>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</si>
  <si>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</si>
  <si>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</si>
  <si>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</si>
  <si>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</si>
  <si>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</si>
  <si>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</si>
  <si>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</si>
  <si>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</si>
  <si>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</si>
  <si>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</si>
  <si>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</si>
  <si>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</si>
  <si>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</si>
  <si>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</si>
  <si>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</si>
  <si>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</si>
  <si>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</si>
  <si>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</si>
  <si>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</si>
  <si>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</si>
  <si>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</si>
  <si>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</si>
  <si>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</si>
  <si>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</si>
  <si>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</si>
  <si>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</si>
  <si>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</si>
  <si>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UK visits abroad in 000 (all ages)</t>
  </si>
  <si>
    <t>Date</t>
  </si>
  <si>
    <t>n=</t>
  </si>
  <si>
    <t>Step 1 - Hypothesis Test</t>
  </si>
  <si>
    <t>Step 2 - Select Test</t>
  </si>
  <si>
    <t>Step 3 - Select level of significance</t>
  </si>
  <si>
    <t>Step 4 - Extract relevant statistic</t>
  </si>
  <si>
    <t>Step 5 - Make a decision</t>
  </si>
  <si>
    <t>UK Employment level for 16 and over in %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</si>
  <si>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</si>
  <si>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</si>
  <si>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</si>
  <si>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</si>
  <si>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</si>
  <si>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</si>
  <si>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</si>
  <si>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</si>
  <si>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</si>
  <si>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</si>
  <si>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</si>
  <si>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</si>
  <si>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</si>
  <si>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</si>
  <si>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</si>
  <si>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</si>
  <si>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r>
      <rPr>
        <sz val="11"/>
        <rFont val="Symbol"/>
        <family val="1"/>
        <charset val="2"/>
      </rPr>
      <t xml:space="preserve">a </t>
    </r>
    <r>
      <rPr>
        <sz val="11"/>
        <rFont val="Calibri"/>
        <family val="2"/>
      </rPr>
      <t>=</t>
    </r>
  </si>
  <si>
    <t>Regression coefficients:</t>
  </si>
  <si>
    <r>
      <t>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</si>
  <si>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</si>
  <si>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x</t>
  </si>
  <si>
    <t>y</t>
  </si>
  <si>
    <t>ŷ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</si>
  <si>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: No linear relationship exists </t>
    </r>
    <r>
      <rPr>
        <sz val="11"/>
        <rFont val="Symbol"/>
        <family val="1"/>
        <charset val="2"/>
      </rPr>
      <t>b</t>
    </r>
    <r>
      <rPr>
        <vertAlign val="subscript"/>
        <sz val="11"/>
        <rFont val="Symbol"/>
        <family val="1"/>
        <charset val="2"/>
      </rPr>
      <t>1</t>
    </r>
    <r>
      <rPr>
        <sz val="11"/>
        <rFont val="Symbol"/>
        <family val="1"/>
        <charset val="2"/>
      </rPr>
      <t xml:space="preserve"> </t>
    </r>
    <r>
      <rPr>
        <sz val="11"/>
        <rFont val="Calibri"/>
        <family val="2"/>
        <scheme val="minor"/>
      </rPr>
      <t>= 0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</si>
  <si>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: Linear relationship exists </t>
    </r>
    <r>
      <rPr>
        <sz val="11"/>
        <rFont val="Symbol"/>
        <family val="1"/>
        <charset val="2"/>
      </rPr>
      <t xml:space="preserve">b1 &lt;&gt; </t>
    </r>
    <r>
      <rPr>
        <sz val="11"/>
        <rFont val="Calibri"/>
        <family val="2"/>
        <scheme val="minor"/>
      </rPr>
      <t>0</t>
    </r>
  </si>
  <si>
    <t>k =</t>
  </si>
  <si>
    <t xml:space="preserve"> </t>
  </si>
  <si>
    <t>Example W2</t>
  </si>
  <si>
    <t>Two tail F-test</t>
  </si>
  <si>
    <t>r-squared (COD) =</t>
  </si>
  <si>
    <r>
      <t>F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=</t>
    </r>
  </si>
  <si>
    <t>df num =</t>
  </si>
  <si>
    <t>df denom =</t>
  </si>
  <si>
    <r>
      <t>F</t>
    </r>
    <r>
      <rPr>
        <vertAlign val="subscript"/>
        <sz val="11"/>
        <rFont val="Calibri"/>
        <family val="2"/>
        <scheme val="minor"/>
      </rPr>
      <t xml:space="preserve">cri </t>
    </r>
    <r>
      <rPr>
        <sz val="11"/>
        <rFont val="Calibri"/>
        <family val="2"/>
        <scheme val="minor"/>
      </rPr>
      <t>=</t>
    </r>
  </si>
  <si>
    <t>p-value =</t>
  </si>
  <si>
    <r>
      <t>Since F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F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</si>
  <si>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p-value &lt; </t>
    </r>
    <r>
      <rPr>
        <sz val="11"/>
        <rFont val="Symbol"/>
        <family val="1"/>
        <charset val="2"/>
      </rPr>
      <t>a</t>
    </r>
    <r>
      <rPr>
        <sz val="11"/>
        <rFont val="Calibri"/>
        <family val="2"/>
      </rPr>
      <t xml:space="preserve"> (5.0007E-14 &lt; 0.05), Reject H</t>
    </r>
    <r>
      <rPr>
        <vertAlign val="subscript"/>
        <sz val="11"/>
        <rFont val="Calibri"/>
        <family val="2"/>
      </rPr>
      <t>0</t>
    </r>
  </si>
  <si>
    <t>t-value =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</si>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</sst>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sz val="11"/>
      <name val="Calibri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name val="Symbol"/>
      <family val="1"/>
      <charset val="2"/>
    </font>
    <font>
      <vertAlign val="subscript"/>
      <sz val="1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3" borderId="0" xfId="0" applyFont="1" applyFill="1"/>
    <xf numFmtId="0" fontId="4" fillId="0" borderId="0" xfId="0" applyFont="1" applyFill="1"/>
    <xf numFmtId="0" fontId="3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3" fillId="6" borderId="0" xfId="0" applyFont="1" applyFill="1" applyBorder="1" applyAlignment="1">
      <alignment horizontal="left"/>
    </xf>
    <xf numFmtId="0" fontId="5" fillId="6" borderId="0" xfId="0" applyFont="1" applyFill="1"/>
    <xf numFmtId="0" fontId="0" fillId="6" borderId="0" xfId="0" applyFill="1"/>
    <xf numFmtId="0" fontId="6" fillId="6" borderId="0" xfId="0" applyFont="1" applyFill="1"/>
    <xf numFmtId="0" fontId="0" fillId="0" borderId="0" xfId="0" applyFont="1"/>
    <xf numFmtId="0" fontId="0" fillId="0" borderId="0" xfId="0" quotePrefix="1" applyFont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7" fillId="0" borderId="0" xfId="0" applyFont="1" applyFill="1"/>
    <xf numFmtId="0" fontId="7" fillId="4" borderId="0" xfId="0" applyFont="1" applyFill="1"/>
    <xf numFmtId="0" fontId="7" fillId="0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0" fontId="7" fillId="5" borderId="0" xfId="0" quotePrefix="1" applyFont="1" applyFill="1"/>
    <xf numFmtId="0" fontId="7" fillId="6" borderId="0" xfId="0" applyFont="1" applyFill="1"/>
    <xf numFmtId="0" fontId="0" fillId="6" borderId="0" xfId="0" applyFont="1" applyFill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1" fillId="4" borderId="0" xfId="0" applyFont="1" applyFill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5" fontId="7" fillId="5" borderId="0" xfId="0" quotePrefix="1" applyNumberFormat="1" applyFont="1" applyFill="1"/>
    <xf numFmtId="0" fontId="7" fillId="0" borderId="0" xfId="0" quotePrefix="1" applyFont="1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6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Continuous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Sheet1!$B$5:$B$54</c:f>
              <c:numCache>
                <c:formatCode>0.0</c:formatCode>
                <c:ptCount val="50"/>
                <c:pt idx="0">
                  <c:v>59.404613607981972</c:v>
                </c:pt>
                <c:pt idx="1">
                  <c:v>59.312187915477665</c:v>
                </c:pt>
                <c:pt idx="2">
                  <c:v>59.391790501359345</c:v>
                </c:pt>
                <c:pt idx="3">
                  <c:v>59.702547046515242</c:v>
                </c:pt>
                <c:pt idx="4">
                  <c:v>59.760931071621734</c:v>
                </c:pt>
                <c:pt idx="5">
                  <c:v>59.731299440624383</c:v>
                </c:pt>
                <c:pt idx="6">
                  <c:v>59.651611142014673</c:v>
                </c:pt>
                <c:pt idx="7">
                  <c:v>59.835092692239378</c:v>
                </c:pt>
                <c:pt idx="8">
                  <c:v>59.778794967377202</c:v>
                </c:pt>
                <c:pt idx="9">
                  <c:v>59.868608285950344</c:v>
                </c:pt>
                <c:pt idx="10">
                  <c:v>59.827681793541799</c:v>
                </c:pt>
                <c:pt idx="11">
                  <c:v>59.762396471591131</c:v>
                </c:pt>
                <c:pt idx="12">
                  <c:v>59.560876660694682</c:v>
                </c:pt>
                <c:pt idx="13">
                  <c:v>59.637426600090784</c:v>
                </c:pt>
                <c:pt idx="14">
                  <c:v>59.864505794642461</c:v>
                </c:pt>
                <c:pt idx="15">
                  <c:v>60.076583210829959</c:v>
                </c:pt>
                <c:pt idx="16">
                  <c:v>60.252739100900563</c:v>
                </c:pt>
                <c:pt idx="17">
                  <c:v>60.373501302015441</c:v>
                </c:pt>
                <c:pt idx="18">
                  <c:v>60.453482388601834</c:v>
                </c:pt>
                <c:pt idx="19">
                  <c:v>60.513163084439348</c:v>
                </c:pt>
                <c:pt idx="20">
                  <c:v>60.349891819178438</c:v>
                </c:pt>
                <c:pt idx="21">
                  <c:v>60.222963460079505</c:v>
                </c:pt>
                <c:pt idx="22">
                  <c:v>60.173332950547142</c:v>
                </c:pt>
                <c:pt idx="23">
                  <c:v>60.209538388108854</c:v>
                </c:pt>
                <c:pt idx="24">
                  <c:v>60.354618805870061</c:v>
                </c:pt>
                <c:pt idx="25">
                  <c:v>60.386920072044468</c:v>
                </c:pt>
                <c:pt idx="26">
                  <c:v>60.518943202590059</c:v>
                </c:pt>
                <c:pt idx="27">
                  <c:v>60.738608947989334</c:v>
                </c:pt>
                <c:pt idx="28">
                  <c:v>60.707700582113631</c:v>
                </c:pt>
                <c:pt idx="29">
                  <c:v>60.599712447073884</c:v>
                </c:pt>
                <c:pt idx="30">
                  <c:v>60.593968859444594</c:v>
                </c:pt>
                <c:pt idx="31">
                  <c:v>60.676712961208054</c:v>
                </c:pt>
                <c:pt idx="32">
                  <c:v>60.537348221319512</c:v>
                </c:pt>
                <c:pt idx="33">
                  <c:v>60.397875597731577</c:v>
                </c:pt>
                <c:pt idx="34">
                  <c:v>60.514530362504203</c:v>
                </c:pt>
                <c:pt idx="35">
                  <c:v>60.515891390155439</c:v>
                </c:pt>
                <c:pt idx="36">
                  <c:v>60.584591039701387</c:v>
                </c:pt>
                <c:pt idx="37">
                  <c:v>60.66772999862723</c:v>
                </c:pt>
                <c:pt idx="38">
                  <c:v>60.874455700008603</c:v>
                </c:pt>
                <c:pt idx="39">
                  <c:v>60.974312080401837</c:v>
                </c:pt>
                <c:pt idx="40">
                  <c:v>60.852446110814014</c:v>
                </c:pt>
                <c:pt idx="41">
                  <c:v>60.821879861119143</c:v>
                </c:pt>
                <c:pt idx="42">
                  <c:v>61.030470955206219</c:v>
                </c:pt>
                <c:pt idx="43">
                  <c:v>60.935899851776888</c:v>
                </c:pt>
                <c:pt idx="44">
                  <c:v>60.966297220935793</c:v>
                </c:pt>
                <c:pt idx="45">
                  <c:v>60.819388643638902</c:v>
                </c:pt>
                <c:pt idx="46">
                  <c:v>60.937003916045498</c:v>
                </c:pt>
                <c:pt idx="47">
                  <c:v>60.994844896855483</c:v>
                </c:pt>
                <c:pt idx="48">
                  <c:v>60.966033394508869</c:v>
                </c:pt>
                <c:pt idx="49">
                  <c:v>60.928623345057318</c:v>
                </c:pt>
              </c:numCache>
            </c:numRef>
          </c:xVal>
          <c:yVal>
            <c:numRef>
              <c:f>Sheet1!$G$29:$G$78</c:f>
              <c:numCache>
                <c:formatCode>General</c:formatCode>
                <c:ptCount val="50"/>
                <c:pt idx="0">
                  <c:v>189.88462563412031</c:v>
                </c:pt>
                <c:pt idx="1">
                  <c:v>-80.16594078909111</c:v>
                </c:pt>
                <c:pt idx="2">
                  <c:v>-131.79801197570487</c:v>
                </c:pt>
                <c:pt idx="3">
                  <c:v>-283.361866761079</c:v>
                </c:pt>
                <c:pt idx="4">
                  <c:v>-361.23109056921385</c:v>
                </c:pt>
                <c:pt idx="5">
                  <c:v>-302.0113320138189</c:v>
                </c:pt>
                <c:pt idx="6">
                  <c:v>-140.32366557705245</c:v>
                </c:pt>
                <c:pt idx="7">
                  <c:v>-259.33402632982325</c:v>
                </c:pt>
                <c:pt idx="8">
                  <c:v>-102.8180249269426</c:v>
                </c:pt>
                <c:pt idx="9">
                  <c:v>-261.07301258484949</c:v>
                </c:pt>
                <c:pt idx="10">
                  <c:v>35.47285330696468</c:v>
                </c:pt>
                <c:pt idx="11">
                  <c:v>97.818417248920014</c:v>
                </c:pt>
                <c:pt idx="12">
                  <c:v>428.52880946135701</c:v>
                </c:pt>
                <c:pt idx="13">
                  <c:v>208.87675511596899</c:v>
                </c:pt>
                <c:pt idx="14">
                  <c:v>401.5879577957603</c:v>
                </c:pt>
                <c:pt idx="15">
                  <c:v>-15.970340447733179</c:v>
                </c:pt>
                <c:pt idx="16">
                  <c:v>-280.22910924685129</c:v>
                </c:pt>
                <c:pt idx="17">
                  <c:v>-248.55825516032201</c:v>
                </c:pt>
                <c:pt idx="18">
                  <c:v>-280.4358306243812</c:v>
                </c:pt>
                <c:pt idx="19">
                  <c:v>-129.14610494297085</c:v>
                </c:pt>
                <c:pt idx="20">
                  <c:v>-243.24460064750019</c:v>
                </c:pt>
                <c:pt idx="21">
                  <c:v>169.08405739807495</c:v>
                </c:pt>
                <c:pt idx="22">
                  <c:v>111.27554933040665</c:v>
                </c:pt>
                <c:pt idx="23">
                  <c:v>177.79186838180613</c:v>
                </c:pt>
                <c:pt idx="24">
                  <c:v>173.68936687809764</c:v>
                </c:pt>
                <c:pt idx="25">
                  <c:v>-137.26197855952341</c:v>
                </c:pt>
                <c:pt idx="26">
                  <c:v>107.10477725489909</c:v>
                </c:pt>
                <c:pt idx="27">
                  <c:v>174.62451385524037</c:v>
                </c:pt>
                <c:pt idx="28">
                  <c:v>214.67239206773957</c:v>
                </c:pt>
                <c:pt idx="29">
                  <c:v>194.71598441999959</c:v>
                </c:pt>
                <c:pt idx="30">
                  <c:v>138.44140768429497</c:v>
                </c:pt>
                <c:pt idx="31">
                  <c:v>14.771676918593585</c:v>
                </c:pt>
                <c:pt idx="32">
                  <c:v>235.16685806917667</c:v>
                </c:pt>
                <c:pt idx="33">
                  <c:v>405.63201507274061</c:v>
                </c:pt>
                <c:pt idx="34">
                  <c:v>319.96704700310511</c:v>
                </c:pt>
                <c:pt idx="35">
                  <c:v>239.08425311146129</c:v>
                </c:pt>
                <c:pt idx="36">
                  <c:v>14.524077627662336</c:v>
                </c:pt>
                <c:pt idx="37">
                  <c:v>360.59823340922594</c:v>
                </c:pt>
                <c:pt idx="38">
                  <c:v>-143.48881931153301</c:v>
                </c:pt>
                <c:pt idx="39">
                  <c:v>-58.257968250545673</c:v>
                </c:pt>
                <c:pt idx="40">
                  <c:v>100.7871073244678</c:v>
                </c:pt>
                <c:pt idx="41">
                  <c:v>70.613081099982082</c:v>
                </c:pt>
                <c:pt idx="42">
                  <c:v>-224.68390830693534</c:v>
                </c:pt>
                <c:pt idx="43">
                  <c:v>-123.34291177552223</c:v>
                </c:pt>
                <c:pt idx="44">
                  <c:v>-163.0593457445284</c:v>
                </c:pt>
                <c:pt idx="45">
                  <c:v>-157.7710578465485</c:v>
                </c:pt>
                <c:pt idx="46">
                  <c:v>-304.05903329695866</c:v>
                </c:pt>
                <c:pt idx="47">
                  <c:v>-61.576026063041354</c:v>
                </c:pt>
                <c:pt idx="48">
                  <c:v>-42.888221845663793</c:v>
                </c:pt>
                <c:pt idx="49">
                  <c:v>-48.623201871967467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14-4D8B-B1C0-94310D44E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313600"/>
        <c:axId val="238831840"/>
      </c:scatterChart>
      <c:valAx>
        <c:axId val="154931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 Variable 1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38831840"/>
        <c:crosses val="autoZero"/>
        <c:crossBetween val="midCat"/>
      </c:valAx>
      <c:valAx>
        <c:axId val="238831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49313600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Sheet1!$B$5:$B$54</c:f>
              <c:numCache>
                <c:formatCode>0.0</c:formatCode>
                <c:ptCount val="50"/>
                <c:pt idx="0">
                  <c:v>59.404613607981972</c:v>
                </c:pt>
                <c:pt idx="1">
                  <c:v>59.312187915477665</c:v>
                </c:pt>
                <c:pt idx="2">
                  <c:v>59.391790501359345</c:v>
                </c:pt>
                <c:pt idx="3">
                  <c:v>59.702547046515242</c:v>
                </c:pt>
                <c:pt idx="4">
                  <c:v>59.760931071621734</c:v>
                </c:pt>
                <c:pt idx="5">
                  <c:v>59.731299440624383</c:v>
                </c:pt>
                <c:pt idx="6">
                  <c:v>59.651611142014673</c:v>
                </c:pt>
                <c:pt idx="7">
                  <c:v>59.835092692239378</c:v>
                </c:pt>
                <c:pt idx="8">
                  <c:v>59.778794967377202</c:v>
                </c:pt>
                <c:pt idx="9">
                  <c:v>59.868608285950344</c:v>
                </c:pt>
                <c:pt idx="10">
                  <c:v>59.827681793541799</c:v>
                </c:pt>
                <c:pt idx="11">
                  <c:v>59.762396471591131</c:v>
                </c:pt>
                <c:pt idx="12">
                  <c:v>59.560876660694682</c:v>
                </c:pt>
                <c:pt idx="13">
                  <c:v>59.637426600090784</c:v>
                </c:pt>
                <c:pt idx="14">
                  <c:v>59.864505794642461</c:v>
                </c:pt>
                <c:pt idx="15">
                  <c:v>60.076583210829959</c:v>
                </c:pt>
                <c:pt idx="16">
                  <c:v>60.252739100900563</c:v>
                </c:pt>
                <c:pt idx="17">
                  <c:v>60.373501302015441</c:v>
                </c:pt>
                <c:pt idx="18">
                  <c:v>60.453482388601834</c:v>
                </c:pt>
                <c:pt idx="19">
                  <c:v>60.513163084439348</c:v>
                </c:pt>
                <c:pt idx="20">
                  <c:v>60.349891819178438</c:v>
                </c:pt>
                <c:pt idx="21">
                  <c:v>60.222963460079505</c:v>
                </c:pt>
                <c:pt idx="22">
                  <c:v>60.173332950547142</c:v>
                </c:pt>
                <c:pt idx="23">
                  <c:v>60.209538388108854</c:v>
                </c:pt>
                <c:pt idx="24">
                  <c:v>60.354618805870061</c:v>
                </c:pt>
                <c:pt idx="25">
                  <c:v>60.386920072044468</c:v>
                </c:pt>
                <c:pt idx="26">
                  <c:v>60.518943202590059</c:v>
                </c:pt>
                <c:pt idx="27">
                  <c:v>60.738608947989334</c:v>
                </c:pt>
                <c:pt idx="28">
                  <c:v>60.707700582113631</c:v>
                </c:pt>
                <c:pt idx="29">
                  <c:v>60.599712447073884</c:v>
                </c:pt>
                <c:pt idx="30">
                  <c:v>60.593968859444594</c:v>
                </c:pt>
                <c:pt idx="31">
                  <c:v>60.676712961208054</c:v>
                </c:pt>
                <c:pt idx="32">
                  <c:v>60.537348221319512</c:v>
                </c:pt>
                <c:pt idx="33">
                  <c:v>60.397875597731577</c:v>
                </c:pt>
                <c:pt idx="34">
                  <c:v>60.514530362504203</c:v>
                </c:pt>
                <c:pt idx="35">
                  <c:v>60.515891390155439</c:v>
                </c:pt>
                <c:pt idx="36">
                  <c:v>60.584591039701387</c:v>
                </c:pt>
                <c:pt idx="37">
                  <c:v>60.66772999862723</c:v>
                </c:pt>
                <c:pt idx="38">
                  <c:v>60.874455700008603</c:v>
                </c:pt>
                <c:pt idx="39">
                  <c:v>60.974312080401837</c:v>
                </c:pt>
                <c:pt idx="40">
                  <c:v>60.852446110814014</c:v>
                </c:pt>
                <c:pt idx="41">
                  <c:v>60.821879861119143</c:v>
                </c:pt>
                <c:pt idx="42">
                  <c:v>61.030470955206219</c:v>
                </c:pt>
                <c:pt idx="43">
                  <c:v>60.935899851776888</c:v>
                </c:pt>
                <c:pt idx="44">
                  <c:v>60.966297220935793</c:v>
                </c:pt>
                <c:pt idx="45">
                  <c:v>60.819388643638902</c:v>
                </c:pt>
                <c:pt idx="46">
                  <c:v>60.937003916045498</c:v>
                </c:pt>
                <c:pt idx="47">
                  <c:v>60.994844896855483</c:v>
                </c:pt>
                <c:pt idx="48">
                  <c:v>60.966033394508869</c:v>
                </c:pt>
                <c:pt idx="49">
                  <c:v>60.928623345057318</c:v>
                </c:pt>
              </c:numCache>
            </c:numRef>
          </c:xVal>
          <c:yVal>
            <c:numRef>
              <c:f>Sheet1!$C$5:$C$54</c:f>
              <c:numCache>
                <c:formatCode>General</c:formatCode>
                <c:ptCount val="50"/>
                <c:pt idx="0">
                  <c:v>5300</c:v>
                </c:pt>
                <c:pt idx="1">
                  <c:v>4970</c:v>
                </c:pt>
                <c:pt idx="2">
                  <c:v>4970</c:v>
                </c:pt>
                <c:pt idx="3">
                  <c:v>5020</c:v>
                </c:pt>
                <c:pt idx="4">
                  <c:v>4980</c:v>
                </c:pt>
                <c:pt idx="5">
                  <c:v>5020</c:v>
                </c:pt>
                <c:pt idx="6">
                  <c:v>5130</c:v>
                </c:pt>
                <c:pt idx="7">
                  <c:v>5130</c:v>
                </c:pt>
                <c:pt idx="8">
                  <c:v>5250</c:v>
                </c:pt>
                <c:pt idx="9">
                  <c:v>5150</c:v>
                </c:pt>
                <c:pt idx="10">
                  <c:v>5420</c:v>
                </c:pt>
                <c:pt idx="11">
                  <c:v>5440</c:v>
                </c:pt>
                <c:pt idx="12">
                  <c:v>5640</c:v>
                </c:pt>
                <c:pt idx="13">
                  <c:v>5470</c:v>
                </c:pt>
                <c:pt idx="14">
                  <c:v>5810</c:v>
                </c:pt>
                <c:pt idx="15">
                  <c:v>5530</c:v>
                </c:pt>
                <c:pt idx="16">
                  <c:v>5380</c:v>
                </c:pt>
                <c:pt idx="17">
                  <c:v>5490</c:v>
                </c:pt>
                <c:pt idx="18">
                  <c:v>5510</c:v>
                </c:pt>
                <c:pt idx="19">
                  <c:v>5700</c:v>
                </c:pt>
                <c:pt idx="20">
                  <c:v>5480</c:v>
                </c:pt>
                <c:pt idx="21">
                  <c:v>5810</c:v>
                </c:pt>
                <c:pt idx="22">
                  <c:v>5720</c:v>
                </c:pt>
                <c:pt idx="23">
                  <c:v>5810</c:v>
                </c:pt>
                <c:pt idx="24">
                  <c:v>5900</c:v>
                </c:pt>
                <c:pt idx="25">
                  <c:v>5610</c:v>
                </c:pt>
                <c:pt idx="26">
                  <c:v>5940</c:v>
                </c:pt>
                <c:pt idx="27">
                  <c:v>6150</c:v>
                </c:pt>
                <c:pt idx="28">
                  <c:v>6170</c:v>
                </c:pt>
                <c:pt idx="29">
                  <c:v>6080</c:v>
                </c:pt>
                <c:pt idx="30">
                  <c:v>6020</c:v>
                </c:pt>
                <c:pt idx="31">
                  <c:v>5950</c:v>
                </c:pt>
                <c:pt idx="32">
                  <c:v>6080</c:v>
                </c:pt>
                <c:pt idx="33">
                  <c:v>6160</c:v>
                </c:pt>
                <c:pt idx="34">
                  <c:v>6150</c:v>
                </c:pt>
                <c:pt idx="35">
                  <c:v>6070</c:v>
                </c:pt>
                <c:pt idx="36">
                  <c:v>5890</c:v>
                </c:pt>
                <c:pt idx="37">
                  <c:v>6290</c:v>
                </c:pt>
                <c:pt idx="38">
                  <c:v>5920</c:v>
                </c:pt>
                <c:pt idx="39">
                  <c:v>6070</c:v>
                </c:pt>
                <c:pt idx="40">
                  <c:v>6150</c:v>
                </c:pt>
                <c:pt idx="41">
                  <c:v>6100</c:v>
                </c:pt>
                <c:pt idx="42">
                  <c:v>5940</c:v>
                </c:pt>
                <c:pt idx="43">
                  <c:v>5980</c:v>
                </c:pt>
                <c:pt idx="44">
                  <c:v>5960</c:v>
                </c:pt>
                <c:pt idx="45">
                  <c:v>5870</c:v>
                </c:pt>
                <c:pt idx="46">
                  <c:v>5800</c:v>
                </c:pt>
                <c:pt idx="47">
                  <c:v>6080</c:v>
                </c:pt>
                <c:pt idx="48">
                  <c:v>6080</c:v>
                </c:pt>
                <c:pt idx="49">
                  <c:v>6050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6B-4750-A5D7-AAE64635068A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Sheet1!$B$5:$B$54</c:f>
              <c:numCache>
                <c:formatCode>0.0</c:formatCode>
                <c:ptCount val="50"/>
                <c:pt idx="0">
                  <c:v>59.404613607981972</c:v>
                </c:pt>
                <c:pt idx="1">
                  <c:v>59.312187915477665</c:v>
                </c:pt>
                <c:pt idx="2">
                  <c:v>59.391790501359345</c:v>
                </c:pt>
                <c:pt idx="3">
                  <c:v>59.702547046515242</c:v>
                </c:pt>
                <c:pt idx="4">
                  <c:v>59.760931071621734</c:v>
                </c:pt>
                <c:pt idx="5">
                  <c:v>59.731299440624383</c:v>
                </c:pt>
                <c:pt idx="6">
                  <c:v>59.651611142014673</c:v>
                </c:pt>
                <c:pt idx="7">
                  <c:v>59.835092692239378</c:v>
                </c:pt>
                <c:pt idx="8">
                  <c:v>59.778794967377202</c:v>
                </c:pt>
                <c:pt idx="9">
                  <c:v>59.868608285950344</c:v>
                </c:pt>
                <c:pt idx="10">
                  <c:v>59.827681793541799</c:v>
                </c:pt>
                <c:pt idx="11">
                  <c:v>59.762396471591131</c:v>
                </c:pt>
                <c:pt idx="12">
                  <c:v>59.560876660694682</c:v>
                </c:pt>
                <c:pt idx="13">
                  <c:v>59.637426600090784</c:v>
                </c:pt>
                <c:pt idx="14">
                  <c:v>59.864505794642461</c:v>
                </c:pt>
                <c:pt idx="15">
                  <c:v>60.076583210829959</c:v>
                </c:pt>
                <c:pt idx="16">
                  <c:v>60.252739100900563</c:v>
                </c:pt>
                <c:pt idx="17">
                  <c:v>60.373501302015441</c:v>
                </c:pt>
                <c:pt idx="18">
                  <c:v>60.453482388601834</c:v>
                </c:pt>
                <c:pt idx="19">
                  <c:v>60.513163084439348</c:v>
                </c:pt>
                <c:pt idx="20">
                  <c:v>60.349891819178438</c:v>
                </c:pt>
                <c:pt idx="21">
                  <c:v>60.222963460079505</c:v>
                </c:pt>
                <c:pt idx="22">
                  <c:v>60.173332950547142</c:v>
                </c:pt>
                <c:pt idx="23">
                  <c:v>60.209538388108854</c:v>
                </c:pt>
                <c:pt idx="24">
                  <c:v>60.354618805870061</c:v>
                </c:pt>
                <c:pt idx="25">
                  <c:v>60.386920072044468</c:v>
                </c:pt>
                <c:pt idx="26">
                  <c:v>60.518943202590059</c:v>
                </c:pt>
                <c:pt idx="27">
                  <c:v>60.738608947989334</c:v>
                </c:pt>
                <c:pt idx="28">
                  <c:v>60.707700582113631</c:v>
                </c:pt>
                <c:pt idx="29">
                  <c:v>60.599712447073884</c:v>
                </c:pt>
                <c:pt idx="30">
                  <c:v>60.593968859444594</c:v>
                </c:pt>
                <c:pt idx="31">
                  <c:v>60.676712961208054</c:v>
                </c:pt>
                <c:pt idx="32">
                  <c:v>60.537348221319512</c:v>
                </c:pt>
                <c:pt idx="33">
                  <c:v>60.397875597731577</c:v>
                </c:pt>
                <c:pt idx="34">
                  <c:v>60.514530362504203</c:v>
                </c:pt>
                <c:pt idx="35">
                  <c:v>60.515891390155439</c:v>
                </c:pt>
                <c:pt idx="36">
                  <c:v>60.584591039701387</c:v>
                </c:pt>
                <c:pt idx="37">
                  <c:v>60.66772999862723</c:v>
                </c:pt>
                <c:pt idx="38">
                  <c:v>60.874455700008603</c:v>
                </c:pt>
                <c:pt idx="39">
                  <c:v>60.974312080401837</c:v>
                </c:pt>
                <c:pt idx="40">
                  <c:v>60.852446110814014</c:v>
                </c:pt>
                <c:pt idx="41">
                  <c:v>60.821879861119143</c:v>
                </c:pt>
                <c:pt idx="42">
                  <c:v>61.030470955206219</c:v>
                </c:pt>
                <c:pt idx="43">
                  <c:v>60.935899851776888</c:v>
                </c:pt>
                <c:pt idx="44">
                  <c:v>60.966297220935793</c:v>
                </c:pt>
                <c:pt idx="45">
                  <c:v>60.819388643638902</c:v>
                </c:pt>
                <c:pt idx="46">
                  <c:v>60.937003916045498</c:v>
                </c:pt>
                <c:pt idx="47">
                  <c:v>60.994844896855483</c:v>
                </c:pt>
                <c:pt idx="48">
                  <c:v>60.966033394508869</c:v>
                </c:pt>
                <c:pt idx="49">
                  <c:v>60.928623345057318</c:v>
                </c:pt>
              </c:numCache>
            </c:numRef>
          </c:xVal>
          <c:yVal>
            <c:numRef>
              <c:f>Sheet1!$F$29:$F$78</c:f>
              <c:numCache>
                <c:formatCode>General</c:formatCode>
                <c:ptCount val="50"/>
                <c:pt idx="0">
                  <c:v>5110.1153743658797</c:v>
                </c:pt>
                <c:pt idx="1">
                  <c:v>5050.1659407890911</c:v>
                </c:pt>
                <c:pt idx="2">
                  <c:v>5101.7980119757049</c:v>
                </c:pt>
                <c:pt idx="3">
                  <c:v>5303.361866761079</c:v>
                </c:pt>
                <c:pt idx="4">
                  <c:v>5341.2310905692138</c:v>
                </c:pt>
                <c:pt idx="5">
                  <c:v>5322.0113320138189</c:v>
                </c:pt>
                <c:pt idx="6">
                  <c:v>5270.3236655770525</c:v>
                </c:pt>
                <c:pt idx="7">
                  <c:v>5389.3340263298232</c:v>
                </c:pt>
                <c:pt idx="8">
                  <c:v>5352.8180249269426</c:v>
                </c:pt>
                <c:pt idx="9">
                  <c:v>5411.0730125848495</c:v>
                </c:pt>
                <c:pt idx="10">
                  <c:v>5384.5271466930353</c:v>
                </c:pt>
                <c:pt idx="11">
                  <c:v>5342.18158275108</c:v>
                </c:pt>
                <c:pt idx="12">
                  <c:v>5211.471190538643</c:v>
                </c:pt>
                <c:pt idx="13">
                  <c:v>5261.123244884031</c:v>
                </c:pt>
                <c:pt idx="14">
                  <c:v>5408.4120422042397</c:v>
                </c:pt>
                <c:pt idx="15">
                  <c:v>5545.9703404477332</c:v>
                </c:pt>
                <c:pt idx="16">
                  <c:v>5660.2291092468513</c:v>
                </c:pt>
                <c:pt idx="17">
                  <c:v>5738.558255160322</c:v>
                </c:pt>
                <c:pt idx="18">
                  <c:v>5790.4358306243812</c:v>
                </c:pt>
                <c:pt idx="19">
                  <c:v>5829.1461049429709</c:v>
                </c:pt>
                <c:pt idx="20">
                  <c:v>5723.2446006475002</c:v>
                </c:pt>
                <c:pt idx="21">
                  <c:v>5640.9159426019251</c:v>
                </c:pt>
                <c:pt idx="22">
                  <c:v>5608.7244506695934</c:v>
                </c:pt>
                <c:pt idx="23">
                  <c:v>5632.2081316181939</c:v>
                </c:pt>
                <c:pt idx="24">
                  <c:v>5726.3106331219024</c:v>
                </c:pt>
                <c:pt idx="25">
                  <c:v>5747.2619785595234</c:v>
                </c:pt>
                <c:pt idx="26">
                  <c:v>5832.8952227451009</c:v>
                </c:pt>
                <c:pt idx="27">
                  <c:v>5975.3754861447596</c:v>
                </c:pt>
                <c:pt idx="28">
                  <c:v>5955.3276079322604</c:v>
                </c:pt>
                <c:pt idx="29">
                  <c:v>5885.2840155800004</c:v>
                </c:pt>
                <c:pt idx="30">
                  <c:v>5881.558592315705</c:v>
                </c:pt>
                <c:pt idx="31">
                  <c:v>5935.2283230814064</c:v>
                </c:pt>
                <c:pt idx="32">
                  <c:v>5844.8331419308233</c:v>
                </c:pt>
                <c:pt idx="33">
                  <c:v>5754.3679849272594</c:v>
                </c:pt>
                <c:pt idx="34">
                  <c:v>5830.0329529968949</c:v>
                </c:pt>
                <c:pt idx="35">
                  <c:v>5830.9157468885387</c:v>
                </c:pt>
                <c:pt idx="36">
                  <c:v>5875.4759223723377</c:v>
                </c:pt>
                <c:pt idx="37">
                  <c:v>5929.4017665907741</c:v>
                </c:pt>
                <c:pt idx="38">
                  <c:v>6063.488819311533</c:v>
                </c:pt>
                <c:pt idx="39">
                  <c:v>6128.2579682505457</c:v>
                </c:pt>
                <c:pt idx="40">
                  <c:v>6049.2128926755322</c:v>
                </c:pt>
                <c:pt idx="41">
                  <c:v>6029.3869189000179</c:v>
                </c:pt>
                <c:pt idx="42">
                  <c:v>6164.6839083069353</c:v>
                </c:pt>
                <c:pt idx="43">
                  <c:v>6103.3429117755222</c:v>
                </c:pt>
                <c:pt idx="44">
                  <c:v>6123.0593457445284</c:v>
                </c:pt>
                <c:pt idx="45">
                  <c:v>6027.7710578465485</c:v>
                </c:pt>
                <c:pt idx="46">
                  <c:v>6104.0590332969587</c:v>
                </c:pt>
                <c:pt idx="47">
                  <c:v>6141.5760260630414</c:v>
                </c:pt>
                <c:pt idx="48">
                  <c:v>6122.8882218456638</c:v>
                </c:pt>
                <c:pt idx="49">
                  <c:v>6098.6232018719675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6B-4750-A5D7-AAE646350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122592"/>
        <c:axId val="238828096"/>
      </c:scatterChart>
      <c:valAx>
        <c:axId val="211312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 Variable 1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38828096"/>
        <c:crosses val="autoZero"/>
        <c:crossBetween val="midCat"/>
      </c:valAx>
      <c:valAx>
        <c:axId val="238828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1312259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Sheet1!$J$29:$J$78</c:f>
              <c:numCache>
                <c:formatCode>General</c:formatCode>
                <c:ptCount val="5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29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39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51</c:v>
                </c:pt>
                <c:pt idx="26">
                  <c:v>53</c:v>
                </c:pt>
                <c:pt idx="27">
                  <c:v>55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63</c:v>
                </c:pt>
                <c:pt idx="32">
                  <c:v>65</c:v>
                </c:pt>
                <c:pt idx="33">
                  <c:v>67</c:v>
                </c:pt>
                <c:pt idx="34">
                  <c:v>69</c:v>
                </c:pt>
                <c:pt idx="35">
                  <c:v>71</c:v>
                </c:pt>
                <c:pt idx="36">
                  <c:v>73</c:v>
                </c:pt>
                <c:pt idx="37">
                  <c:v>75</c:v>
                </c:pt>
                <c:pt idx="38">
                  <c:v>77</c:v>
                </c:pt>
                <c:pt idx="39">
                  <c:v>79</c:v>
                </c:pt>
                <c:pt idx="40">
                  <c:v>81</c:v>
                </c:pt>
                <c:pt idx="41">
                  <c:v>83</c:v>
                </c:pt>
                <c:pt idx="42">
                  <c:v>85</c:v>
                </c:pt>
                <c:pt idx="43">
                  <c:v>87</c:v>
                </c:pt>
                <c:pt idx="44">
                  <c:v>89</c:v>
                </c:pt>
                <c:pt idx="45">
                  <c:v>91</c:v>
                </c:pt>
                <c:pt idx="46">
                  <c:v>93</c:v>
                </c:pt>
                <c:pt idx="47">
                  <c:v>95</c:v>
                </c:pt>
                <c:pt idx="48">
                  <c:v>97</c:v>
                </c:pt>
                <c:pt idx="49">
                  <c:v>99</c:v>
                </c:pt>
              </c:numCache>
            </c:numRef>
          </c:xVal>
          <c:yVal>
            <c:numRef>
              <c:f>Sheet1!$K$29:$K$78</c:f>
              <c:numCache>
                <c:formatCode>General</c:formatCode>
                <c:ptCount val="50"/>
                <c:pt idx="0">
                  <c:v>4970</c:v>
                </c:pt>
                <c:pt idx="1">
                  <c:v>4970</c:v>
                </c:pt>
                <c:pt idx="2">
                  <c:v>4980</c:v>
                </c:pt>
                <c:pt idx="3">
                  <c:v>5020</c:v>
                </c:pt>
                <c:pt idx="4">
                  <c:v>5020</c:v>
                </c:pt>
                <c:pt idx="5">
                  <c:v>5130</c:v>
                </c:pt>
                <c:pt idx="6">
                  <c:v>5130</c:v>
                </c:pt>
                <c:pt idx="7">
                  <c:v>5150</c:v>
                </c:pt>
                <c:pt idx="8">
                  <c:v>5250</c:v>
                </c:pt>
                <c:pt idx="9">
                  <c:v>5300</c:v>
                </c:pt>
                <c:pt idx="10">
                  <c:v>5380</c:v>
                </c:pt>
                <c:pt idx="11">
                  <c:v>5420</c:v>
                </c:pt>
                <c:pt idx="12">
                  <c:v>5440</c:v>
                </c:pt>
                <c:pt idx="13">
                  <c:v>5470</c:v>
                </c:pt>
                <c:pt idx="14">
                  <c:v>5480</c:v>
                </c:pt>
                <c:pt idx="15">
                  <c:v>5490</c:v>
                </c:pt>
                <c:pt idx="16">
                  <c:v>5510</c:v>
                </c:pt>
                <c:pt idx="17">
                  <c:v>5530</c:v>
                </c:pt>
                <c:pt idx="18">
                  <c:v>5610</c:v>
                </c:pt>
                <c:pt idx="19">
                  <c:v>5640</c:v>
                </c:pt>
                <c:pt idx="20">
                  <c:v>5700</c:v>
                </c:pt>
                <c:pt idx="21">
                  <c:v>5720</c:v>
                </c:pt>
                <c:pt idx="22">
                  <c:v>5800</c:v>
                </c:pt>
                <c:pt idx="23">
                  <c:v>5810</c:v>
                </c:pt>
                <c:pt idx="24">
                  <c:v>5810</c:v>
                </c:pt>
                <c:pt idx="25">
                  <c:v>5810</c:v>
                </c:pt>
                <c:pt idx="26">
                  <c:v>5870</c:v>
                </c:pt>
                <c:pt idx="27">
                  <c:v>5890</c:v>
                </c:pt>
                <c:pt idx="28">
                  <c:v>5900</c:v>
                </c:pt>
                <c:pt idx="29">
                  <c:v>5920</c:v>
                </c:pt>
                <c:pt idx="30">
                  <c:v>5940</c:v>
                </c:pt>
                <c:pt idx="31">
                  <c:v>5940</c:v>
                </c:pt>
                <c:pt idx="32">
                  <c:v>5950</c:v>
                </c:pt>
                <c:pt idx="33">
                  <c:v>5960</c:v>
                </c:pt>
                <c:pt idx="34">
                  <c:v>5980</c:v>
                </c:pt>
                <c:pt idx="35">
                  <c:v>6020</c:v>
                </c:pt>
                <c:pt idx="36">
                  <c:v>6050</c:v>
                </c:pt>
                <c:pt idx="37">
                  <c:v>6070</c:v>
                </c:pt>
                <c:pt idx="38">
                  <c:v>6070</c:v>
                </c:pt>
                <c:pt idx="39">
                  <c:v>6080</c:v>
                </c:pt>
                <c:pt idx="40">
                  <c:v>6080</c:v>
                </c:pt>
                <c:pt idx="41">
                  <c:v>6080</c:v>
                </c:pt>
                <c:pt idx="42">
                  <c:v>6080</c:v>
                </c:pt>
                <c:pt idx="43">
                  <c:v>6100</c:v>
                </c:pt>
                <c:pt idx="44">
                  <c:v>6150</c:v>
                </c:pt>
                <c:pt idx="45">
                  <c:v>6150</c:v>
                </c:pt>
                <c:pt idx="46">
                  <c:v>6150</c:v>
                </c:pt>
                <c:pt idx="47">
                  <c:v>6160</c:v>
                </c:pt>
                <c:pt idx="48">
                  <c:v>6170</c:v>
                </c:pt>
                <c:pt idx="49">
                  <c:v>6290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5-4BBE-9B23-9F27CE0BD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996592"/>
        <c:axId val="238832672"/>
      </c:scatterChart>
      <c:valAx>
        <c:axId val="161199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8832672"/>
        <c:crosses val="autoZero"/>
        <c:crossBetween val="midCat"/>
      </c:valAx>
      <c:valAx>
        <c:axId val="238832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1199659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2362200</xdr:colOff>
      <xdr:row>9</xdr:row>
      <xdr:rowOff>0</xdr:rowOff>
    </xdr:from>
    <xdr:to>
      <xdr:col>9</xdr:col>
      <xdr:colOff>337457</xdr:colOff>
      <xdr:row>9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712AFEC3-1EA3-4C99-9534-3E435EDC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273800"/>
          <a:ext cx="337457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2362200</xdr:colOff>
      <xdr:row>9</xdr:row>
      <xdr:rowOff>0</xdr:rowOff>
    </xdr:from>
    <xdr:to>
      <xdr:col>9</xdr:col>
      <xdr:colOff>337457</xdr:colOff>
      <xdr:row>9</xdr:row>
      <xdr:rowOff>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6498CB9D-1A99-4590-9C11-744B3982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273800"/>
          <a:ext cx="337457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4</xdr:row>
      <xdr:rowOff>180975</xdr:rowOff>
    </xdr:from>
    <xdr:to>
      <xdr:col>19</xdr:col>
      <xdr:colOff>238125</xdr:colOff>
      <xdr:row>14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A1ACCF-124F-406A-A479-80B5B3901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238125</xdr:colOff>
      <xdr:row>6</xdr:row>
      <xdr:rowOff>180975</xdr:rowOff>
    </xdr:from>
    <xdr:to>
      <xdr:col>20</xdr:col>
      <xdr:colOff>238125</xdr:colOff>
      <xdr:row>16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794846-E9A4-49A6-9DA6-21C08FA5C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238125</xdr:colOff>
      <xdr:row>8</xdr:row>
      <xdr:rowOff>180975</xdr:rowOff>
    </xdr:from>
    <xdr:to>
      <xdr:col>21</xdr:col>
      <xdr:colOff>238125</xdr:colOff>
      <xdr:row>18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6CDB5-F88C-4416-B826-A993148F5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8"/>
  <sheetViews>
    <sheetView tabSelected="1" workbookViewId="0">
      <selection activeCell="E20" sqref="E20"/>
    </sheetView>
  </sheetViews>
  <sheetFormatPr defaultRowHeight="15"/>
  <cols>
    <col min="1" max="1" width="10.85546875" style="13" customWidth="1"/>
    <col min="2" max="2" width="19.28515625" style="13" customWidth="1"/>
    <col min="3" max="3" width="14.7109375" style="13" customWidth="1"/>
    <col min="4" max="4" width="13.28515625" style="13" customWidth="1"/>
    <col min="5" max="5" width="16.5703125" style="13" customWidth="1"/>
    <col min="6" max="7" width="5.85546875" style="13" customWidth="1"/>
    <col min="8" max="8" width="11.42578125" customWidth="1"/>
    <col min="9" max="9" width="17.140625" style="13" customWidth="1"/>
    <col min="10" max="10" width="11.5703125" style="13" customWidth="1"/>
    <col min="11" max="11" width="30.5703125" style="13" customWidth="1"/>
  </cols>
  <sheetData>
    <row r="1" spans="1:11" ht="43.5" customHeight="1">
      <c r="A1" s="13" t="s">
        <v>70</v>
      </c>
    </row>
    <row r="3" spans="1:11" ht="45">
      <c r="A3" s="27" t="s">
        <v>35</v>
      </c>
      <c r="B3" s="27" t="s">
        <v>42</v>
      </c>
      <c r="C3" s="27" t="s">
        <v>34</v>
      </c>
      <c r="D3" s="30"/>
      <c r="E3" s="30"/>
      <c r="F3" s="30"/>
      <c r="G3" s="30"/>
      <c r="H3" s="1" t="s">
        <v>37</v>
      </c>
      <c r="I3" s="15"/>
      <c r="J3" s="15"/>
      <c r="K3" s="15"/>
    </row>
    <row r="4" spans="1:11" ht="18">
      <c r="A4" s="27"/>
      <c r="B4" s="27" t="s">
        <v>63</v>
      </c>
      <c r="C4" s="27" t="s">
        <v>64</v>
      </c>
      <c r="D4" s="32" t="s">
        <v>65</v>
      </c>
      <c r="E4" s="29"/>
      <c r="F4" s="29"/>
      <c r="G4" s="29"/>
      <c r="H4" s="2"/>
      <c r="I4" s="15" t="s">
        <v>66</v>
      </c>
      <c r="J4" s="15"/>
      <c r="K4" s="15"/>
    </row>
    <row r="5" spans="1:11" ht="18">
      <c r="A5" s="25" t="s">
        <v>0</v>
      </c>
      <c r="B5" s="26">
        <v>59.404613607981972</v>
      </c>
      <c r="C5" s="25">
        <v>5300</v>
      </c>
      <c r="D5" s="33">
        <f>$C$57+$C$58*B5</f>
        <v>5110.1153743658797</v>
      </c>
      <c r="E5" s="34" t="str">
        <f ca="1">_xlfn.FORMULATEXT(D5)</f>
        <v>=$C$57+$C$58*B5</v>
      </c>
      <c r="F5" s="29"/>
      <c r="G5" s="29"/>
      <c r="H5" s="2"/>
      <c r="I5" s="15" t="s">
        <v>67</v>
      </c>
      <c r="J5" s="15"/>
      <c r="K5" s="15"/>
    </row>
    <row r="6" spans="1:11" ht="15.75">
      <c r="A6" s="25" t="s">
        <v>1</v>
      </c>
      <c r="B6" s="26">
        <v>59.312187915477665</v>
      </c>
      <c r="C6" s="25">
        <v>4970</v>
      </c>
      <c r="D6" s="33">
        <f t="shared" ref="D6:D54" si="0">$C$57+$C$58*B6</f>
        <v>5050.1659407890911</v>
      </c>
      <c r="E6" s="29"/>
      <c r="F6" s="29"/>
      <c r="G6" s="29"/>
      <c r="H6" s="3"/>
      <c r="I6" s="16"/>
      <c r="J6" s="16"/>
      <c r="K6" s="16"/>
    </row>
    <row r="7" spans="1:11">
      <c r="A7" s="25" t="s">
        <v>2</v>
      </c>
      <c r="B7" s="26">
        <v>59.391790501359345</v>
      </c>
      <c r="C7" s="25">
        <v>4970</v>
      </c>
      <c r="D7" s="33">
        <f t="shared" si="0"/>
        <v>5101.7980119757049</v>
      </c>
      <c r="E7" s="29"/>
      <c r="F7" s="29"/>
      <c r="G7" s="29"/>
      <c r="H7" s="4" t="s">
        <v>38</v>
      </c>
      <c r="I7" s="17"/>
      <c r="J7" s="17"/>
      <c r="K7" s="17"/>
    </row>
    <row r="8" spans="1:11">
      <c r="A8" s="25" t="s">
        <v>3</v>
      </c>
      <c r="B8" s="26">
        <v>59.702547046515242</v>
      </c>
      <c r="C8" s="25">
        <v>5020</v>
      </c>
      <c r="D8" s="33">
        <f t="shared" si="0"/>
        <v>5303.361866761079</v>
      </c>
      <c r="E8" s="29"/>
      <c r="F8" s="29"/>
      <c r="G8" s="29"/>
      <c r="H8" s="4"/>
      <c r="I8" s="17" t="s">
        <v>71</v>
      </c>
      <c r="J8" s="17"/>
      <c r="K8" s="17"/>
    </row>
    <row r="9" spans="1:11" ht="15.75">
      <c r="A9" s="25" t="s">
        <v>4</v>
      </c>
      <c r="B9" s="26">
        <v>59.760931071621734</v>
      </c>
      <c r="C9" s="25">
        <v>4980</v>
      </c>
      <c r="D9" s="33">
        <f t="shared" si="0"/>
        <v>5341.2310905692138</v>
      </c>
      <c r="E9" s="29"/>
      <c r="F9" s="29"/>
      <c r="G9" s="29"/>
      <c r="H9" s="5"/>
      <c r="I9" s="18"/>
      <c r="J9" s="18"/>
      <c r="K9" s="18"/>
    </row>
    <row r="10" spans="1:11">
      <c r="A10" s="25" t="s">
        <v>5</v>
      </c>
      <c r="B10" s="26">
        <v>59.731299440624383</v>
      </c>
      <c r="C10" s="25">
        <v>5020</v>
      </c>
      <c r="D10" s="33">
        <f t="shared" si="0"/>
        <v>5322.0113320138189</v>
      </c>
      <c r="E10" s="29"/>
      <c r="F10" s="29"/>
      <c r="G10" s="29"/>
      <c r="H10" s="6" t="s">
        <v>39</v>
      </c>
      <c r="I10" s="19"/>
      <c r="J10" s="19"/>
      <c r="K10" s="19"/>
    </row>
    <row r="11" spans="1:11">
      <c r="A11" s="25" t="s">
        <v>6</v>
      </c>
      <c r="B11" s="26">
        <v>59.651611142014673</v>
      </c>
      <c r="C11" s="25">
        <v>5130</v>
      </c>
      <c r="D11" s="33">
        <f t="shared" si="0"/>
        <v>5270.3236655770525</v>
      </c>
      <c r="E11" s="29"/>
      <c r="F11" s="29"/>
      <c r="G11" s="29"/>
      <c r="H11" s="6"/>
      <c r="I11" s="28" t="s">
        <v>59</v>
      </c>
      <c r="J11" s="19">
        <v>0.05</v>
      </c>
      <c r="K11" s="19"/>
    </row>
    <row r="12" spans="1:11" ht="15.75">
      <c r="A12" s="25" t="s">
        <v>7</v>
      </c>
      <c r="B12" s="26">
        <v>59.835092692239378</v>
      </c>
      <c r="C12" s="25">
        <v>5130</v>
      </c>
      <c r="D12" s="33">
        <f t="shared" si="0"/>
        <v>5389.334026329816</v>
      </c>
      <c r="E12" s="29"/>
      <c r="F12" s="29"/>
      <c r="G12" s="29"/>
      <c r="H12" s="5"/>
      <c r="I12" s="20"/>
      <c r="J12" s="18"/>
      <c r="K12" s="18"/>
    </row>
    <row r="13" spans="1:11">
      <c r="A13" s="25" t="s">
        <v>8</v>
      </c>
      <c r="B13" s="26">
        <v>59.778794967377202</v>
      </c>
      <c r="C13" s="25">
        <v>5250</v>
      </c>
      <c r="D13" s="33">
        <f t="shared" si="0"/>
        <v>5352.8180249269426</v>
      </c>
      <c r="E13" s="29"/>
      <c r="F13" s="29"/>
      <c r="G13" s="29"/>
      <c r="H13" s="7" t="s">
        <v>40</v>
      </c>
      <c r="I13" s="21"/>
      <c r="J13" s="22"/>
      <c r="K13" s="22"/>
    </row>
    <row r="14" spans="1:11" ht="15.75">
      <c r="A14" s="25" t="s">
        <v>9</v>
      </c>
      <c r="B14" s="26">
        <v>59.868608285950344</v>
      </c>
      <c r="C14" s="25">
        <v>5150</v>
      </c>
      <c r="D14" s="33">
        <f t="shared" si="0"/>
        <v>5411.0730125848422</v>
      </c>
      <c r="E14" s="29"/>
      <c r="F14" s="29"/>
      <c r="G14" s="29"/>
      <c r="H14" s="8"/>
      <c r="I14" s="21" t="s">
        <v>36</v>
      </c>
      <c r="J14" s="22">
        <f>COUNT(B5:B54)</f>
        <v>50</v>
      </c>
      <c r="K14" s="22" t="str">
        <f t="shared" ref="K14:K22" ca="1" si="1">_xlfn.FORMULATEXT(J14)</f>
        <v>=COUNT(B5:B54)</v>
      </c>
    </row>
    <row r="15" spans="1:11" ht="15.75">
      <c r="A15" s="25" t="s">
        <v>10</v>
      </c>
      <c r="B15" s="26">
        <v>59.827681793541799</v>
      </c>
      <c r="C15" s="25">
        <v>5420</v>
      </c>
      <c r="D15" s="33">
        <f t="shared" si="0"/>
        <v>5384.5271466930353</v>
      </c>
      <c r="E15" s="29"/>
      <c r="F15" s="29"/>
      <c r="G15" s="29"/>
      <c r="H15" s="8"/>
      <c r="I15" s="21" t="s">
        <v>68</v>
      </c>
      <c r="J15" s="22">
        <v>1</v>
      </c>
      <c r="K15" s="22"/>
    </row>
    <row r="16" spans="1:11" ht="15.75">
      <c r="A16" s="25" t="s">
        <v>11</v>
      </c>
      <c r="B16" s="26">
        <v>59.762396471591131</v>
      </c>
      <c r="C16" s="25">
        <v>5440</v>
      </c>
      <c r="D16" s="33">
        <f t="shared" si="0"/>
        <v>5342.1815827510727</v>
      </c>
      <c r="E16" s="29"/>
      <c r="F16" s="29"/>
      <c r="G16" s="29"/>
      <c r="H16" s="8"/>
      <c r="I16" s="21" t="s">
        <v>72</v>
      </c>
      <c r="J16" s="35">
        <f>RSQ(D5:D54,C5:C54)</f>
        <v>0.69669235882819536</v>
      </c>
      <c r="K16" s="22" t="str">
        <f t="shared" ca="1" si="1"/>
        <v>=RSQ(D5:D54,C5:C54)</v>
      </c>
    </row>
    <row r="17" spans="1:16" ht="18">
      <c r="A17" s="25" t="s">
        <v>12</v>
      </c>
      <c r="B17" s="26">
        <v>59.560876660694682</v>
      </c>
      <c r="C17" s="25">
        <v>5640</v>
      </c>
      <c r="D17" s="33">
        <f t="shared" si="0"/>
        <v>5211.471190538643</v>
      </c>
      <c r="E17" s="29"/>
      <c r="F17" s="29"/>
      <c r="G17" s="29"/>
      <c r="H17" s="8"/>
      <c r="I17" s="21" t="s">
        <v>73</v>
      </c>
      <c r="J17" s="35">
        <f>(J16/J15)/((1-J16)/(J14-(J15+1)))</f>
        <v>110.25516236437653</v>
      </c>
      <c r="K17" s="22" t="str">
        <f ca="1">_xlfn.FORMULATEXT(J17)</f>
        <v>=(J16/J15)/((1-J16)/(J14-(J15+1)))</v>
      </c>
    </row>
    <row r="18" spans="1:16" ht="15.75">
      <c r="A18" s="25" t="s">
        <v>13</v>
      </c>
      <c r="B18" s="26">
        <v>59.637426600090784</v>
      </c>
      <c r="C18" s="25">
        <v>5470</v>
      </c>
      <c r="D18" s="33">
        <f t="shared" si="0"/>
        <v>5261.123244884031</v>
      </c>
      <c r="E18" s="29"/>
      <c r="F18" s="29"/>
      <c r="G18" s="29"/>
      <c r="H18" s="8"/>
      <c r="I18" s="21"/>
      <c r="J18" s="22"/>
      <c r="K18" s="22"/>
    </row>
    <row r="19" spans="1:16" ht="15.75">
      <c r="A19" s="25" t="s">
        <v>14</v>
      </c>
      <c r="B19" s="26">
        <v>59.864505794642461</v>
      </c>
      <c r="C19" s="25">
        <v>5810</v>
      </c>
      <c r="D19" s="33">
        <f t="shared" si="0"/>
        <v>5408.4120422042324</v>
      </c>
      <c r="E19" s="29"/>
      <c r="F19" s="29"/>
      <c r="G19" s="29"/>
      <c r="H19" s="8"/>
      <c r="I19" s="21" t="s">
        <v>74</v>
      </c>
      <c r="J19" s="22">
        <f>J15</f>
        <v>1</v>
      </c>
      <c r="K19" s="22" t="str">
        <f t="shared" ca="1" si="1"/>
        <v>=J15</v>
      </c>
    </row>
    <row r="20" spans="1:16" ht="15.75">
      <c r="A20" s="25" t="s">
        <v>15</v>
      </c>
      <c r="B20" s="26">
        <v>60.076583210829959</v>
      </c>
      <c r="C20" s="25">
        <v>5530</v>
      </c>
      <c r="D20" s="33">
        <f t="shared" si="0"/>
        <v>5545.9703404477332</v>
      </c>
      <c r="E20" s="29"/>
      <c r="F20" s="29"/>
      <c r="G20" s="29"/>
      <c r="H20" s="8"/>
      <c r="I20" s="21" t="s">
        <v>75</v>
      </c>
      <c r="J20" s="22">
        <f>J14-(J15+1)</f>
        <v>48</v>
      </c>
      <c r="K20" s="22" t="str">
        <f t="shared" ca="1" si="1"/>
        <v>=J14-(J15+1)</v>
      </c>
    </row>
    <row r="21" spans="1:16" ht="18">
      <c r="A21" s="25" t="s">
        <v>16</v>
      </c>
      <c r="B21" s="26">
        <v>60.252739100900563</v>
      </c>
      <c r="C21" s="25">
        <v>5380</v>
      </c>
      <c r="D21" s="33">
        <f t="shared" si="0"/>
        <v>5660.2291092468513</v>
      </c>
      <c r="E21" s="29"/>
      <c r="F21" s="29"/>
      <c r="G21" s="29"/>
      <c r="H21" s="8"/>
      <c r="I21" s="21" t="s">
        <v>76</v>
      </c>
      <c r="J21" s="35">
        <f>_xlfn.F.INV.RT(J11,J19,J20)</f>
        <v>4.0426521285666537</v>
      </c>
      <c r="K21" s="22" t="str">
        <f t="shared" ca="1" si="1"/>
        <v>=F.INV.RT(J11,J19,J20)</v>
      </c>
    </row>
    <row r="22" spans="1:16" ht="15.75">
      <c r="A22" s="25" t="s">
        <v>17</v>
      </c>
      <c r="B22" s="26">
        <v>60.373501302015441</v>
      </c>
      <c r="C22" s="25">
        <v>5490</v>
      </c>
      <c r="D22" s="33">
        <f t="shared" si="0"/>
        <v>5738.5582551603147</v>
      </c>
      <c r="E22" s="29"/>
      <c r="F22" s="29"/>
      <c r="G22" s="29"/>
      <c r="H22" s="8"/>
      <c r="I22" s="21" t="s">
        <v>77</v>
      </c>
      <c r="J22" s="22">
        <f>_xlfn.F.DIST.RT(J17,J19,J20)</f>
        <v>5.0007104833717572E-14</v>
      </c>
      <c r="K22" s="22" t="str">
        <f t="shared" ca="1" si="1"/>
        <v>=F.DIST.RT(J17,J19,J20)</v>
      </c>
    </row>
    <row r="23" spans="1:16" ht="15.75">
      <c r="A23" s="25" t="s">
        <v>18</v>
      </c>
      <c r="B23" s="26">
        <v>60.453482388601834</v>
      </c>
      <c r="C23" s="25">
        <v>5510</v>
      </c>
      <c r="D23" s="33">
        <f t="shared" si="0"/>
        <v>5790.4358306243812</v>
      </c>
      <c r="E23" s="29"/>
      <c r="F23" s="29"/>
      <c r="G23" s="29"/>
      <c r="H23" s="3"/>
      <c r="I23" s="16"/>
      <c r="J23" s="16"/>
      <c r="K23" s="16"/>
    </row>
    <row r="24" spans="1:16">
      <c r="A24" s="25" t="s">
        <v>19</v>
      </c>
      <c r="B24" s="26">
        <v>60.513163084439348</v>
      </c>
      <c r="C24" s="25">
        <v>5700</v>
      </c>
      <c r="D24" s="33">
        <f t="shared" si="0"/>
        <v>5829.1461049429709</v>
      </c>
      <c r="E24" s="29"/>
      <c r="F24" s="29"/>
      <c r="G24" s="29"/>
      <c r="H24" s="9" t="s">
        <v>41</v>
      </c>
      <c r="I24" s="23"/>
      <c r="J24" s="23"/>
      <c r="K24" s="23"/>
    </row>
    <row r="25" spans="1:16" ht="18">
      <c r="A25" s="25" t="s">
        <v>20</v>
      </c>
      <c r="B25" s="26">
        <v>60.349891819178438</v>
      </c>
      <c r="C25" s="25">
        <v>5480</v>
      </c>
      <c r="D25" s="33">
        <f t="shared" si="0"/>
        <v>5723.2446006474929</v>
      </c>
      <c r="E25" s="29"/>
      <c r="F25" s="29"/>
      <c r="G25" s="29"/>
      <c r="H25" s="10"/>
      <c r="I25" s="23" t="s">
        <v>78</v>
      </c>
      <c r="J25" s="24"/>
      <c r="K25" s="23"/>
    </row>
    <row r="26" spans="1:16" ht="18">
      <c r="A26" s="25" t="s">
        <v>21</v>
      </c>
      <c r="B26" s="26">
        <v>60.222963460079505</v>
      </c>
      <c r="C26" s="25">
        <v>5810</v>
      </c>
      <c r="D26" s="33">
        <f t="shared" si="0"/>
        <v>5640.9159426019251</v>
      </c>
      <c r="E26" s="29"/>
      <c r="F26" s="29"/>
      <c r="G26" s="29"/>
      <c r="H26" s="11"/>
      <c r="I26" s="23" t="s">
        <v>79</v>
      </c>
      <c r="J26" s="12"/>
      <c r="K26" s="12"/>
    </row>
    <row r="27" spans="1:16">
      <c r="A27" s="25" t="s">
        <v>22</v>
      </c>
      <c r="B27" s="26">
        <v>60.173332950547142</v>
      </c>
      <c r="C27" s="25">
        <v>5720</v>
      </c>
      <c r="D27" s="33">
        <f t="shared" si="0"/>
        <v>5608.7244506695934</v>
      </c>
      <c r="E27" s="29"/>
      <c r="F27" s="29"/>
      <c r="G27" s="29"/>
    </row>
    <row r="28" spans="1:16">
      <c r="A28" s="25" t="s">
        <v>23</v>
      </c>
      <c r="B28" s="26">
        <v>60.209538388108854</v>
      </c>
      <c r="C28" s="25">
        <v>5810</v>
      </c>
      <c r="D28" s="33">
        <f t="shared" si="0"/>
        <v>5632.2081316181866</v>
      </c>
      <c r="E28" s="29"/>
      <c r="F28" s="29"/>
      <c r="G28" s="29"/>
    </row>
    <row r="29" spans="1:16">
      <c r="A29" s="25" t="s">
        <v>24</v>
      </c>
      <c r="B29" s="26">
        <v>60.354618805870061</v>
      </c>
      <c r="C29" s="25">
        <v>5900</v>
      </c>
      <c r="D29" s="33">
        <f t="shared" si="0"/>
        <v>5726.3106331219024</v>
      </c>
      <c r="E29" s="29"/>
      <c r="F29" s="29"/>
      <c r="G29" s="29"/>
      <c r="I29" s="31" t="s">
        <v>80</v>
      </c>
      <c r="J29" s="14">
        <f>SQRT(J17)</f>
        <v>10.500245823997481</v>
      </c>
      <c r="K29" s="36" t="str">
        <f t="shared" ref="K29" ca="1" si="2">_xlfn.FORMULATEXT(J29)</f>
        <v>=SQRT(J17)</v>
      </c>
    </row>
    <row r="30" spans="1:16">
      <c r="A30" s="25" t="s">
        <v>25</v>
      </c>
      <c r="B30" s="26">
        <v>60.386920072044468</v>
      </c>
      <c r="C30" s="25">
        <v>5610</v>
      </c>
      <c r="D30" s="33">
        <f t="shared" si="0"/>
        <v>5747.2619785595234</v>
      </c>
      <c r="E30" s="29"/>
      <c r="F30" s="29"/>
      <c r="G30" s="29"/>
    </row>
    <row r="31" spans="1:16">
      <c r="A31" s="25" t="s">
        <v>26</v>
      </c>
      <c r="B31" s="26">
        <v>60.518943202590059</v>
      </c>
      <c r="C31" s="25">
        <v>5940</v>
      </c>
      <c r="D31" s="33">
        <f t="shared" si="0"/>
        <v>5832.8952227451009</v>
      </c>
      <c r="E31" s="29"/>
      <c r="F31" s="29"/>
      <c r="G31" s="29"/>
    </row>
    <row r="32" spans="1:16">
      <c r="A32" s="25" t="s">
        <v>27</v>
      </c>
      <c r="B32" s="26">
        <v>60.738608947989334</v>
      </c>
      <c r="C32" s="25">
        <v>6150</v>
      </c>
      <c r="D32" s="33">
        <f t="shared" si="0"/>
        <v>5975.3754861447596</v>
      </c>
      <c r="E32" s="29"/>
      <c r="F32" s="29"/>
      <c r="G32" s="29"/>
      <c r="P32" t="s">
        <v>69</v>
      </c>
    </row>
    <row r="33" spans="1:7">
      <c r="A33" s="25" t="s">
        <v>28</v>
      </c>
      <c r="B33" s="26">
        <v>60.707700582113631</v>
      </c>
      <c r="C33" s="25">
        <v>6170</v>
      </c>
      <c r="D33" s="33">
        <f t="shared" si="0"/>
        <v>5955.3276079322604</v>
      </c>
      <c r="E33" s="29"/>
      <c r="F33" s="29"/>
      <c r="G33" s="29"/>
    </row>
    <row r="34" spans="1:7">
      <c r="A34" s="25" t="s">
        <v>29</v>
      </c>
      <c r="B34" s="26">
        <v>60.599712447073884</v>
      </c>
      <c r="C34" s="25">
        <v>6080</v>
      </c>
      <c r="D34" s="33">
        <f t="shared" si="0"/>
        <v>5885.2840155800004</v>
      </c>
      <c r="E34" s="29"/>
      <c r="F34" s="29"/>
      <c r="G34" s="29"/>
    </row>
    <row r="35" spans="1:7">
      <c r="A35" s="25" t="s">
        <v>30</v>
      </c>
      <c r="B35" s="26">
        <v>60.593968859444594</v>
      </c>
      <c r="C35" s="25">
        <v>6020</v>
      </c>
      <c r="D35" s="33">
        <f t="shared" si="0"/>
        <v>5881.558592315705</v>
      </c>
      <c r="E35" s="29"/>
      <c r="F35" s="29"/>
      <c r="G35" s="29"/>
    </row>
    <row r="36" spans="1:7">
      <c r="A36" s="25" t="s">
        <v>31</v>
      </c>
      <c r="B36" s="26">
        <v>60.676712961208054</v>
      </c>
      <c r="C36" s="25">
        <v>5950</v>
      </c>
      <c r="D36" s="33">
        <f t="shared" si="0"/>
        <v>5935.2283230813991</v>
      </c>
      <c r="E36" s="29"/>
      <c r="F36" s="29"/>
      <c r="G36" s="29"/>
    </row>
    <row r="37" spans="1:7">
      <c r="A37" s="25" t="s">
        <v>32</v>
      </c>
      <c r="B37" s="26">
        <v>60.537348221319512</v>
      </c>
      <c r="C37" s="25">
        <v>6080</v>
      </c>
      <c r="D37" s="33">
        <f t="shared" si="0"/>
        <v>5844.8331419308233</v>
      </c>
      <c r="E37" s="29"/>
      <c r="F37" s="29"/>
      <c r="G37" s="29"/>
    </row>
    <row r="38" spans="1:7">
      <c r="A38" s="25" t="s">
        <v>33</v>
      </c>
      <c r="B38" s="26">
        <v>60.397875597731577</v>
      </c>
      <c r="C38" s="25">
        <v>6160</v>
      </c>
      <c r="D38" s="33">
        <f t="shared" si="0"/>
        <v>5754.3679849272594</v>
      </c>
      <c r="E38" s="29"/>
      <c r="F38" s="29"/>
      <c r="G38" s="29"/>
    </row>
    <row r="39" spans="1:7">
      <c r="A39" s="25" t="s">
        <v>43</v>
      </c>
      <c r="B39" s="26">
        <v>60.514530362504203</v>
      </c>
      <c r="C39" s="25">
        <v>6150</v>
      </c>
      <c r="D39" s="33">
        <f t="shared" si="0"/>
        <v>5830.0329529968949</v>
      </c>
      <c r="E39" s="29"/>
      <c r="F39" s="29"/>
      <c r="G39" s="29"/>
    </row>
    <row r="40" spans="1:7">
      <c r="A40" s="25" t="s">
        <v>44</v>
      </c>
      <c r="B40" s="26">
        <v>60.515891390155439</v>
      </c>
      <c r="C40" s="25">
        <v>6070</v>
      </c>
      <c r="D40" s="33">
        <f t="shared" si="0"/>
        <v>5830.9157468885387</v>
      </c>
      <c r="E40" s="29"/>
      <c r="F40" s="29"/>
      <c r="G40" s="29"/>
    </row>
    <row r="41" spans="1:7">
      <c r="A41" s="25" t="s">
        <v>45</v>
      </c>
      <c r="B41" s="26">
        <v>60.584591039701387</v>
      </c>
      <c r="C41" s="25">
        <v>5890</v>
      </c>
      <c r="D41" s="33">
        <f t="shared" si="0"/>
        <v>5875.4759223723377</v>
      </c>
      <c r="E41" s="29"/>
      <c r="F41" s="29"/>
      <c r="G41" s="29"/>
    </row>
    <row r="42" spans="1:7">
      <c r="A42" s="25" t="s">
        <v>46</v>
      </c>
      <c r="B42" s="26">
        <v>60.66772999862723</v>
      </c>
      <c r="C42" s="25">
        <v>6290</v>
      </c>
      <c r="D42" s="33">
        <f t="shared" si="0"/>
        <v>5929.4017665907741</v>
      </c>
      <c r="E42" s="29"/>
      <c r="F42" s="29"/>
      <c r="G42" s="29"/>
    </row>
    <row r="43" spans="1:7">
      <c r="A43" s="25" t="s">
        <v>47</v>
      </c>
      <c r="B43" s="26">
        <v>60.874455700008603</v>
      </c>
      <c r="C43" s="25">
        <v>5920</v>
      </c>
      <c r="D43" s="33">
        <f t="shared" si="0"/>
        <v>6063.488819311533</v>
      </c>
      <c r="E43" s="29"/>
      <c r="F43" s="29"/>
      <c r="G43" s="29"/>
    </row>
    <row r="44" spans="1:7">
      <c r="A44" s="25" t="s">
        <v>48</v>
      </c>
      <c r="B44" s="26">
        <v>60.974312080401837</v>
      </c>
      <c r="C44" s="25">
        <v>6070</v>
      </c>
      <c r="D44" s="33">
        <f t="shared" si="0"/>
        <v>6128.2579682505457</v>
      </c>
      <c r="E44" s="29"/>
      <c r="F44" s="29"/>
      <c r="G44" s="29"/>
    </row>
    <row r="45" spans="1:7">
      <c r="A45" s="25" t="s">
        <v>49</v>
      </c>
      <c r="B45" s="26">
        <v>60.852446110814014</v>
      </c>
      <c r="C45" s="25">
        <v>6150</v>
      </c>
      <c r="D45" s="33">
        <f t="shared" si="0"/>
        <v>6049.2128926755249</v>
      </c>
      <c r="E45" s="29"/>
      <c r="F45" s="29"/>
      <c r="G45" s="29"/>
    </row>
    <row r="46" spans="1:7">
      <c r="A46" s="25" t="s">
        <v>50</v>
      </c>
      <c r="B46" s="26">
        <v>60.821879861119143</v>
      </c>
      <c r="C46" s="25">
        <v>6100</v>
      </c>
      <c r="D46" s="33">
        <f t="shared" si="0"/>
        <v>6029.3869189000106</v>
      </c>
      <c r="E46" s="29"/>
      <c r="F46" s="29"/>
      <c r="G46" s="29"/>
    </row>
    <row r="47" spans="1:7">
      <c r="A47" s="25" t="s">
        <v>51</v>
      </c>
      <c r="B47" s="26">
        <v>61.030470955206219</v>
      </c>
      <c r="C47" s="25">
        <v>5940</v>
      </c>
      <c r="D47" s="33">
        <f t="shared" si="0"/>
        <v>6164.6839083069353</v>
      </c>
      <c r="E47" s="29"/>
      <c r="F47" s="29"/>
      <c r="G47" s="29"/>
    </row>
    <row r="48" spans="1:7">
      <c r="A48" s="25" t="s">
        <v>52</v>
      </c>
      <c r="B48" s="26">
        <v>60.935899851776888</v>
      </c>
      <c r="C48" s="25">
        <v>5980</v>
      </c>
      <c r="D48" s="33">
        <f t="shared" si="0"/>
        <v>6103.3429117755222</v>
      </c>
      <c r="E48" s="29"/>
      <c r="F48" s="29"/>
      <c r="G48" s="29"/>
    </row>
    <row r="49" spans="1:7">
      <c r="A49" s="25" t="s">
        <v>53</v>
      </c>
      <c r="B49" s="26">
        <v>60.966297220935793</v>
      </c>
      <c r="C49" s="25">
        <v>5960</v>
      </c>
      <c r="D49" s="33">
        <f t="shared" si="0"/>
        <v>6123.0593457445284</v>
      </c>
      <c r="E49" s="29"/>
      <c r="F49" s="29"/>
      <c r="G49" s="29"/>
    </row>
    <row r="50" spans="1:7">
      <c r="A50" s="25" t="s">
        <v>54</v>
      </c>
      <c r="B50" s="26">
        <v>60.819388643638902</v>
      </c>
      <c r="C50" s="25">
        <v>5870</v>
      </c>
      <c r="D50" s="33">
        <f t="shared" si="0"/>
        <v>6027.7710578465485</v>
      </c>
      <c r="E50" s="29"/>
      <c r="F50" s="29"/>
      <c r="G50" s="29"/>
    </row>
    <row r="51" spans="1:7">
      <c r="A51" s="25" t="s">
        <v>55</v>
      </c>
      <c r="B51" s="26">
        <v>60.937003916045498</v>
      </c>
      <c r="C51" s="25">
        <v>5800</v>
      </c>
      <c r="D51" s="33">
        <f t="shared" si="0"/>
        <v>6104.0590332969514</v>
      </c>
      <c r="E51" s="29"/>
      <c r="F51" s="29"/>
      <c r="G51" s="29"/>
    </row>
    <row r="52" spans="1:7">
      <c r="A52" s="25" t="s">
        <v>56</v>
      </c>
      <c r="B52" s="26">
        <v>60.994844896855483</v>
      </c>
      <c r="C52" s="25">
        <v>6080</v>
      </c>
      <c r="D52" s="33">
        <f t="shared" si="0"/>
        <v>6141.5760260630414</v>
      </c>
      <c r="E52" s="29"/>
      <c r="F52" s="29"/>
      <c r="G52" s="29"/>
    </row>
    <row r="53" spans="1:7">
      <c r="A53" s="25" t="s">
        <v>57</v>
      </c>
      <c r="B53" s="26">
        <v>60.966033394508869</v>
      </c>
      <c r="C53" s="25">
        <v>6080</v>
      </c>
      <c r="D53" s="33">
        <f t="shared" si="0"/>
        <v>6122.8882218456638</v>
      </c>
      <c r="E53" s="29"/>
      <c r="F53" s="29"/>
      <c r="G53" s="29"/>
    </row>
    <row r="54" spans="1:7">
      <c r="A54" s="25" t="s">
        <v>58</v>
      </c>
      <c r="B54" s="26">
        <v>60.928623345057318</v>
      </c>
      <c r="C54" s="25">
        <v>6050</v>
      </c>
      <c r="D54" s="33">
        <f t="shared" si="0"/>
        <v>6098.6232018719602</v>
      </c>
      <c r="E54" s="34" t="str">
        <f ca="1">_xlfn.FORMULATEXT(D54)</f>
        <v>=$C$57+$C$58*B54</v>
      </c>
    </row>
    <row r="56" spans="1:7">
      <c r="B56" s="13" t="s">
        <v>60</v>
      </c>
    </row>
    <row r="57" spans="1:7" ht="18">
      <c r="B57" s="31" t="s">
        <v>61</v>
      </c>
      <c r="C57" s="13">
        <f>INTERCEPT(C5:C54,B5:B54)</f>
        <v>-33421.0856494248</v>
      </c>
      <c r="D57" s="13" t="str">
        <f ca="1">_xlfn.FORMULATEXT(C57)</f>
        <v>=INTERCEPT(C5:C54,B5:B54)</v>
      </c>
    </row>
    <row r="58" spans="1:7" ht="18">
      <c r="B58" s="31" t="s">
        <v>62</v>
      </c>
      <c r="C58" s="13">
        <f>SLOPE(C5:C54,B5:B54)</f>
        <v>648.62303924847663</v>
      </c>
      <c r="D58" s="13" t="str">
        <f ca="1">_xlfn.FORMULATEXT(C58)</f>
        <v>=SLOPE(C5:C54,B5:B54)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761E-393F-4619-B8FE-9EED1C0EB207}">
  <dimension ref="A3:M78"/>
  <sheetViews>
    <sheetView workbookViewId="0">
      <selection activeCell="Q26" sqref="Q26"/>
    </sheetView>
  </sheetViews>
  <sheetFormatPr defaultRowHeight="15"/>
  <cols>
    <col min="2" max="3" width="26.42578125" customWidth="1"/>
  </cols>
  <sheetData>
    <row r="3" spans="1:10" ht="30">
      <c r="A3" s="27" t="s">
        <v>35</v>
      </c>
      <c r="B3" s="27" t="s">
        <v>42</v>
      </c>
      <c r="C3" s="27" t="s">
        <v>34</v>
      </c>
    </row>
    <row r="4" spans="1:10">
      <c r="A4" s="27"/>
      <c r="B4" s="27" t="s">
        <v>63</v>
      </c>
      <c r="C4" s="27" t="s">
        <v>64</v>
      </c>
    </row>
    <row r="5" spans="1:10">
      <c r="A5" s="25" t="s">
        <v>0</v>
      </c>
      <c r="B5" s="26">
        <v>59.404613607981972</v>
      </c>
      <c r="C5" s="25">
        <v>5300</v>
      </c>
      <c r="E5" t="s">
        <v>81</v>
      </c>
    </row>
    <row r="6" spans="1:10" ht="15.75" thickBot="1">
      <c r="A6" s="25" t="s">
        <v>1</v>
      </c>
      <c r="B6" s="26">
        <v>59.312187915477665</v>
      </c>
      <c r="C6" s="25">
        <v>4970</v>
      </c>
    </row>
    <row r="7" spans="1:10">
      <c r="A7" s="25" t="s">
        <v>2</v>
      </c>
      <c r="B7" s="26">
        <v>59.391790501359345</v>
      </c>
      <c r="C7" s="25">
        <v>4970</v>
      </c>
      <c r="E7" s="40" t="s">
        <v>82</v>
      </c>
      <c r="F7" s="40"/>
    </row>
    <row r="8" spans="1:10">
      <c r="A8" s="25" t="s">
        <v>3</v>
      </c>
      <c r="B8" s="26">
        <v>59.702547046515242</v>
      </c>
      <c r="C8" s="25">
        <v>5020</v>
      </c>
      <c r="E8" s="37" t="s">
        <v>83</v>
      </c>
      <c r="F8" s="37">
        <v>0.83468099225284664</v>
      </c>
    </row>
    <row r="9" spans="1:10">
      <c r="A9" s="25" t="s">
        <v>4</v>
      </c>
      <c r="B9" s="26">
        <v>59.760931071621734</v>
      </c>
      <c r="C9" s="25">
        <v>4980</v>
      </c>
      <c r="E9" s="37" t="s">
        <v>84</v>
      </c>
      <c r="F9" s="37">
        <v>0.69669235882819658</v>
      </c>
    </row>
    <row r="10" spans="1:10">
      <c r="A10" s="25" t="s">
        <v>5</v>
      </c>
      <c r="B10" s="26">
        <v>59.731299440624383</v>
      </c>
      <c r="C10" s="25">
        <v>5020</v>
      </c>
      <c r="E10" s="37" t="s">
        <v>85</v>
      </c>
      <c r="F10" s="37">
        <v>0.69037344963711733</v>
      </c>
    </row>
    <row r="11" spans="1:10">
      <c r="A11" s="25" t="s">
        <v>6</v>
      </c>
      <c r="B11" s="26">
        <v>59.651611142014673</v>
      </c>
      <c r="C11" s="25">
        <v>5130</v>
      </c>
      <c r="E11" s="37" t="s">
        <v>86</v>
      </c>
      <c r="F11" s="37">
        <v>216.75905842390765</v>
      </c>
    </row>
    <row r="12" spans="1:10" ht="15.75" thickBot="1">
      <c r="A12" s="25" t="s">
        <v>7</v>
      </c>
      <c r="B12" s="26">
        <v>59.835092692239378</v>
      </c>
      <c r="C12" s="25">
        <v>5130</v>
      </c>
      <c r="E12" s="38" t="s">
        <v>87</v>
      </c>
      <c r="F12" s="38">
        <v>50</v>
      </c>
    </row>
    <row r="13" spans="1:10">
      <c r="A13" s="25" t="s">
        <v>8</v>
      </c>
      <c r="B13" s="26">
        <v>59.778794967377202</v>
      </c>
      <c r="C13" s="25">
        <v>5250</v>
      </c>
    </row>
    <row r="14" spans="1:10" ht="15.75" thickBot="1">
      <c r="A14" s="25" t="s">
        <v>9</v>
      </c>
      <c r="B14" s="26">
        <v>59.868608285950344</v>
      </c>
      <c r="C14" s="25">
        <v>5150</v>
      </c>
      <c r="E14" t="s">
        <v>88</v>
      </c>
    </row>
    <row r="15" spans="1:10">
      <c r="A15" s="25" t="s">
        <v>10</v>
      </c>
      <c r="B15" s="26">
        <v>59.827681793541799</v>
      </c>
      <c r="C15" s="25">
        <v>5420</v>
      </c>
      <c r="E15" s="39"/>
      <c r="F15" s="39" t="s">
        <v>93</v>
      </c>
      <c r="G15" s="39" t="s">
        <v>94</v>
      </c>
      <c r="H15" s="39" t="s">
        <v>95</v>
      </c>
      <c r="I15" s="39" t="s">
        <v>96</v>
      </c>
      <c r="J15" s="39" t="s">
        <v>97</v>
      </c>
    </row>
    <row r="16" spans="1:10">
      <c r="A16" s="25" t="s">
        <v>11</v>
      </c>
      <c r="B16" s="26">
        <v>59.762396471591131</v>
      </c>
      <c r="C16" s="25">
        <v>5440</v>
      </c>
      <c r="E16" s="37" t="s">
        <v>89</v>
      </c>
      <c r="F16" s="37">
        <v>1</v>
      </c>
      <c r="G16" s="37">
        <v>5180282.5083766989</v>
      </c>
      <c r="H16" s="37">
        <v>5180282.5083766989</v>
      </c>
      <c r="I16" s="37">
        <v>110.25516236437716</v>
      </c>
      <c r="J16" s="37">
        <v>5.0007104833712542E-14</v>
      </c>
    </row>
    <row r="17" spans="1:13">
      <c r="A17" s="25" t="s">
        <v>12</v>
      </c>
      <c r="B17" s="26">
        <v>59.560876660694682</v>
      </c>
      <c r="C17" s="25">
        <v>5640</v>
      </c>
      <c r="E17" s="37" t="s">
        <v>90</v>
      </c>
      <c r="F17" s="37">
        <v>48</v>
      </c>
      <c r="G17" s="37">
        <v>2255255.4916233127</v>
      </c>
      <c r="H17" s="37">
        <v>46984.489408819012</v>
      </c>
      <c r="I17" s="37"/>
      <c r="J17" s="37"/>
    </row>
    <row r="18" spans="1:13" ht="15.75" thickBot="1">
      <c r="A18" s="25" t="s">
        <v>13</v>
      </c>
      <c r="B18" s="26">
        <v>59.637426600090784</v>
      </c>
      <c r="C18" s="25">
        <v>5470</v>
      </c>
      <c r="E18" s="38" t="s">
        <v>91</v>
      </c>
      <c r="F18" s="38">
        <v>49</v>
      </c>
      <c r="G18" s="38">
        <v>7435538.0000000112</v>
      </c>
      <c r="H18" s="38"/>
      <c r="I18" s="38"/>
      <c r="J18" s="38"/>
    </row>
    <row r="19" spans="1:13" ht="15.75" thickBot="1">
      <c r="A19" s="25" t="s">
        <v>14</v>
      </c>
      <c r="B19" s="26">
        <v>59.864505794642461</v>
      </c>
      <c r="C19" s="25">
        <v>5810</v>
      </c>
    </row>
    <row r="20" spans="1:13">
      <c r="A20" s="25" t="s">
        <v>15</v>
      </c>
      <c r="B20" s="26">
        <v>60.076583210829959</v>
      </c>
      <c r="C20" s="25">
        <v>5530</v>
      </c>
      <c r="E20" s="39"/>
      <c r="F20" s="39" t="s">
        <v>98</v>
      </c>
      <c r="G20" s="39" t="s">
        <v>86</v>
      </c>
      <c r="H20" s="39" t="s">
        <v>99</v>
      </c>
      <c r="I20" s="39" t="s">
        <v>100</v>
      </c>
      <c r="J20" s="39" t="s">
        <v>101</v>
      </c>
      <c r="K20" s="39" t="s">
        <v>102</v>
      </c>
      <c r="L20" s="39" t="s">
        <v>103</v>
      </c>
      <c r="M20" s="39" t="s">
        <v>104</v>
      </c>
    </row>
    <row r="21" spans="1:13">
      <c r="A21" s="25" t="s">
        <v>16</v>
      </c>
      <c r="B21" s="26">
        <v>60.252739100900563</v>
      </c>
      <c r="C21" s="25">
        <v>5380</v>
      </c>
      <c r="E21" s="37" t="s">
        <v>92</v>
      </c>
      <c r="F21" s="37">
        <v>-33421.085649424756</v>
      </c>
      <c r="G21" s="37">
        <v>3726.9803059905512</v>
      </c>
      <c r="H21" s="37">
        <v>-8.9673362630077413</v>
      </c>
      <c r="I21" s="37">
        <v>7.9217017022567541E-12</v>
      </c>
      <c r="J21" s="37">
        <v>-40914.681793630356</v>
      </c>
      <c r="K21" s="37">
        <v>-25927.48950521916</v>
      </c>
      <c r="L21" s="37">
        <v>-40914.681793630356</v>
      </c>
      <c r="M21" s="37">
        <v>-25927.48950521916</v>
      </c>
    </row>
    <row r="22" spans="1:13" ht="15.75" thickBot="1">
      <c r="A22" s="25" t="s">
        <v>17</v>
      </c>
      <c r="B22" s="26">
        <v>60.373501302015441</v>
      </c>
      <c r="C22" s="25">
        <v>5490</v>
      </c>
      <c r="E22" s="38" t="s">
        <v>105</v>
      </c>
      <c r="F22" s="38">
        <v>648.62303924847595</v>
      </c>
      <c r="G22" s="38">
        <v>61.772176587151776</v>
      </c>
      <c r="H22" s="38">
        <v>10.50024582399749</v>
      </c>
      <c r="I22" s="38">
        <v>5.0007104833715761E-14</v>
      </c>
      <c r="J22" s="38">
        <v>524.42175394824676</v>
      </c>
      <c r="K22" s="38">
        <v>772.82432454870514</v>
      </c>
      <c r="L22" s="38">
        <v>524.42175394824676</v>
      </c>
      <c r="M22" s="38">
        <v>772.82432454870514</v>
      </c>
    </row>
    <row r="23" spans="1:13">
      <c r="A23" s="25" t="s">
        <v>18</v>
      </c>
      <c r="B23" s="26">
        <v>60.453482388601834</v>
      </c>
      <c r="C23" s="25">
        <v>5510</v>
      </c>
    </row>
    <row r="24" spans="1:13">
      <c r="A24" s="25" t="s">
        <v>19</v>
      </c>
      <c r="B24" s="26">
        <v>60.513163084439348</v>
      </c>
      <c r="C24" s="25">
        <v>5700</v>
      </c>
    </row>
    <row r="25" spans="1:13">
      <c r="A25" s="25" t="s">
        <v>20</v>
      </c>
      <c r="B25" s="26">
        <v>60.349891819178438</v>
      </c>
      <c r="C25" s="25">
        <v>5480</v>
      </c>
    </row>
    <row r="26" spans="1:13">
      <c r="A26" s="25" t="s">
        <v>21</v>
      </c>
      <c r="B26" s="26">
        <v>60.222963460079505</v>
      </c>
      <c r="C26" s="25">
        <v>5810</v>
      </c>
      <c r="E26" t="s">
        <v>106</v>
      </c>
      <c r="J26" t="s">
        <v>111</v>
      </c>
    </row>
    <row r="27" spans="1:13" ht="15.75" thickBot="1">
      <c r="A27" s="25" t="s">
        <v>22</v>
      </c>
      <c r="B27" s="26">
        <v>60.173332950547142</v>
      </c>
      <c r="C27" s="25">
        <v>5720</v>
      </c>
    </row>
    <row r="28" spans="1:13">
      <c r="A28" s="25" t="s">
        <v>23</v>
      </c>
      <c r="B28" s="26">
        <v>60.209538388108854</v>
      </c>
      <c r="C28" s="25">
        <v>5810</v>
      </c>
      <c r="E28" s="39" t="s">
        <v>107</v>
      </c>
      <c r="F28" s="39" t="s">
        <v>108</v>
      </c>
      <c r="G28" s="39" t="s">
        <v>109</v>
      </c>
      <c r="H28" s="39" t="s">
        <v>110</v>
      </c>
      <c r="J28" s="39" t="s">
        <v>112</v>
      </c>
      <c r="K28" s="39" t="s">
        <v>113</v>
      </c>
    </row>
    <row r="29" spans="1:13">
      <c r="A29" s="25" t="s">
        <v>24</v>
      </c>
      <c r="B29" s="26">
        <v>60.354618805870061</v>
      </c>
      <c r="C29" s="25">
        <v>5900</v>
      </c>
      <c r="E29" s="37">
        <v>1</v>
      </c>
      <c r="F29" s="37">
        <v>5110.1153743658797</v>
      </c>
      <c r="G29" s="37">
        <v>189.88462563412031</v>
      </c>
      <c r="H29" s="37">
        <v>0.88509516471166227</v>
      </c>
      <c r="J29" s="37">
        <v>1</v>
      </c>
      <c r="K29" s="37">
        <v>4970</v>
      </c>
    </row>
    <row r="30" spans="1:13">
      <c r="A30" s="25" t="s">
        <v>25</v>
      </c>
      <c r="B30" s="26">
        <v>60.386920072044468</v>
      </c>
      <c r="C30" s="25">
        <v>5610</v>
      </c>
      <c r="E30" s="37">
        <v>2</v>
      </c>
      <c r="F30" s="37">
        <v>5050.1659407890911</v>
      </c>
      <c r="G30" s="37">
        <v>-80.16594078909111</v>
      </c>
      <c r="H30" s="37">
        <v>-0.37367157204030199</v>
      </c>
      <c r="J30" s="37">
        <v>3</v>
      </c>
      <c r="K30" s="37">
        <v>4970</v>
      </c>
    </row>
    <row r="31" spans="1:13">
      <c r="A31" s="25" t="s">
        <v>26</v>
      </c>
      <c r="B31" s="26">
        <v>60.518943202590059</v>
      </c>
      <c r="C31" s="25">
        <v>5940</v>
      </c>
      <c r="E31" s="37">
        <v>3</v>
      </c>
      <c r="F31" s="37">
        <v>5101.7980119757049</v>
      </c>
      <c r="G31" s="37">
        <v>-131.79801197570487</v>
      </c>
      <c r="H31" s="37">
        <v>-0.61434032760019652</v>
      </c>
      <c r="J31" s="37">
        <v>5</v>
      </c>
      <c r="K31" s="37">
        <v>4980</v>
      </c>
    </row>
    <row r="32" spans="1:13">
      <c r="A32" s="25" t="s">
        <v>27</v>
      </c>
      <c r="B32" s="26">
        <v>60.738608947989334</v>
      </c>
      <c r="C32" s="25">
        <v>6150</v>
      </c>
      <c r="E32" s="37">
        <v>4</v>
      </c>
      <c r="F32" s="37">
        <v>5303.361866761079</v>
      </c>
      <c r="G32" s="37">
        <v>-283.361866761079</v>
      </c>
      <c r="H32" s="37">
        <v>-1.3208137167311282</v>
      </c>
      <c r="J32" s="37">
        <v>7</v>
      </c>
      <c r="K32" s="37">
        <v>5020</v>
      </c>
    </row>
    <row r="33" spans="1:11">
      <c r="A33" s="25" t="s">
        <v>28</v>
      </c>
      <c r="B33" s="26">
        <v>60.707700582113631</v>
      </c>
      <c r="C33" s="25">
        <v>6170</v>
      </c>
      <c r="E33" s="37">
        <v>5</v>
      </c>
      <c r="F33" s="37">
        <v>5341.2310905692138</v>
      </c>
      <c r="G33" s="37">
        <v>-361.23109056921385</v>
      </c>
      <c r="H33" s="37">
        <v>-1.6837797717356673</v>
      </c>
      <c r="J33" s="37">
        <v>9</v>
      </c>
      <c r="K33" s="37">
        <v>5020</v>
      </c>
    </row>
    <row r="34" spans="1:11">
      <c r="A34" s="25" t="s">
        <v>29</v>
      </c>
      <c r="B34" s="26">
        <v>60.599712447073884</v>
      </c>
      <c r="C34" s="25">
        <v>6080</v>
      </c>
      <c r="E34" s="37">
        <v>6</v>
      </c>
      <c r="F34" s="37">
        <v>5322.0113320138189</v>
      </c>
      <c r="G34" s="37">
        <v>-302.0113320138189</v>
      </c>
      <c r="H34" s="37">
        <v>-1.407743090104747</v>
      </c>
      <c r="J34" s="37">
        <v>11</v>
      </c>
      <c r="K34" s="37">
        <v>5130</v>
      </c>
    </row>
    <row r="35" spans="1:11">
      <c r="A35" s="25" t="s">
        <v>30</v>
      </c>
      <c r="B35" s="26">
        <v>60.593968859444594</v>
      </c>
      <c r="C35" s="25">
        <v>6020</v>
      </c>
      <c r="E35" s="37">
        <v>7</v>
      </c>
      <c r="F35" s="37">
        <v>5270.3236655770525</v>
      </c>
      <c r="G35" s="37">
        <v>-140.32366557705245</v>
      </c>
      <c r="H35" s="37">
        <v>-0.65408032631446511</v>
      </c>
      <c r="J35" s="37">
        <v>13</v>
      </c>
      <c r="K35" s="37">
        <v>5130</v>
      </c>
    </row>
    <row r="36" spans="1:11">
      <c r="A36" s="25" t="s">
        <v>31</v>
      </c>
      <c r="B36" s="26">
        <v>60.676712961208054</v>
      </c>
      <c r="C36" s="25">
        <v>5950</v>
      </c>
      <c r="E36" s="37">
        <v>8</v>
      </c>
      <c r="F36" s="37">
        <v>5389.3340263298232</v>
      </c>
      <c r="G36" s="37">
        <v>-259.33402632982325</v>
      </c>
      <c r="H36" s="37">
        <v>-1.2088145208344259</v>
      </c>
      <c r="J36" s="37">
        <v>15</v>
      </c>
      <c r="K36" s="37">
        <v>5150</v>
      </c>
    </row>
    <row r="37" spans="1:11">
      <c r="A37" s="25" t="s">
        <v>32</v>
      </c>
      <c r="B37" s="26">
        <v>60.537348221319512</v>
      </c>
      <c r="C37" s="25">
        <v>6080</v>
      </c>
      <c r="E37" s="37">
        <v>9</v>
      </c>
      <c r="F37" s="37">
        <v>5352.8180249269426</v>
      </c>
      <c r="G37" s="37">
        <v>-102.8180249269426</v>
      </c>
      <c r="H37" s="37">
        <v>-0.47925805685496015</v>
      </c>
      <c r="J37" s="37">
        <v>17</v>
      </c>
      <c r="K37" s="37">
        <v>5250</v>
      </c>
    </row>
    <row r="38" spans="1:11">
      <c r="A38" s="25" t="s">
        <v>33</v>
      </c>
      <c r="B38" s="26">
        <v>60.397875597731577</v>
      </c>
      <c r="C38" s="25">
        <v>6160</v>
      </c>
      <c r="E38" s="37">
        <v>10</v>
      </c>
      <c r="F38" s="37">
        <v>5411.0730125848495</v>
      </c>
      <c r="G38" s="37">
        <v>-261.07301258484949</v>
      </c>
      <c r="H38" s="37">
        <v>-1.2169203288780404</v>
      </c>
      <c r="J38" s="37">
        <v>19</v>
      </c>
      <c r="K38" s="37">
        <v>5300</v>
      </c>
    </row>
    <row r="39" spans="1:11">
      <c r="A39" s="25" t="s">
        <v>43</v>
      </c>
      <c r="B39" s="26">
        <v>60.514530362504203</v>
      </c>
      <c r="C39" s="25">
        <v>6150</v>
      </c>
      <c r="E39" s="37">
        <v>11</v>
      </c>
      <c r="F39" s="37">
        <v>5384.5271466930353</v>
      </c>
      <c r="G39" s="37">
        <v>35.47285330696468</v>
      </c>
      <c r="H39" s="37">
        <v>0.16534698812855783</v>
      </c>
      <c r="J39" s="37">
        <v>21</v>
      </c>
      <c r="K39" s="37">
        <v>5380</v>
      </c>
    </row>
    <row r="40" spans="1:11">
      <c r="A40" s="25" t="s">
        <v>44</v>
      </c>
      <c r="B40" s="26">
        <v>60.515891390155439</v>
      </c>
      <c r="C40" s="25">
        <v>6070</v>
      </c>
      <c r="E40" s="37">
        <v>12</v>
      </c>
      <c r="F40" s="37">
        <v>5342.18158275108</v>
      </c>
      <c r="G40" s="37">
        <v>97.818417248920014</v>
      </c>
      <c r="H40" s="37">
        <v>0.45595375527448539</v>
      </c>
      <c r="J40" s="37">
        <v>23</v>
      </c>
      <c r="K40" s="37">
        <v>5420</v>
      </c>
    </row>
    <row r="41" spans="1:11">
      <c r="A41" s="25" t="s">
        <v>45</v>
      </c>
      <c r="B41" s="26">
        <v>60.584591039701387</v>
      </c>
      <c r="C41" s="25">
        <v>5890</v>
      </c>
      <c r="E41" s="37">
        <v>13</v>
      </c>
      <c r="F41" s="37">
        <v>5211.471190538643</v>
      </c>
      <c r="G41" s="37">
        <v>428.52880946135701</v>
      </c>
      <c r="H41" s="37">
        <v>1.9974696525706399</v>
      </c>
      <c r="J41" s="37">
        <v>25</v>
      </c>
      <c r="K41" s="37">
        <v>5440</v>
      </c>
    </row>
    <row r="42" spans="1:11">
      <c r="A42" s="25" t="s">
        <v>46</v>
      </c>
      <c r="B42" s="26">
        <v>60.66772999862723</v>
      </c>
      <c r="C42" s="25">
        <v>6290</v>
      </c>
      <c r="E42" s="37">
        <v>14</v>
      </c>
      <c r="F42" s="37">
        <v>5261.123244884031</v>
      </c>
      <c r="G42" s="37">
        <v>208.87675511596899</v>
      </c>
      <c r="H42" s="37">
        <v>0.97362177351859203</v>
      </c>
      <c r="J42" s="37">
        <v>27</v>
      </c>
      <c r="K42" s="37">
        <v>5470</v>
      </c>
    </row>
    <row r="43" spans="1:11">
      <c r="A43" s="25" t="s">
        <v>47</v>
      </c>
      <c r="B43" s="26">
        <v>60.874455700008603</v>
      </c>
      <c r="C43" s="25">
        <v>5920</v>
      </c>
      <c r="E43" s="37">
        <v>15</v>
      </c>
      <c r="F43" s="37">
        <v>5408.4120422042397</v>
      </c>
      <c r="G43" s="37">
        <v>401.5879577957603</v>
      </c>
      <c r="H43" s="37">
        <v>1.8718922528059008</v>
      </c>
      <c r="J43" s="37">
        <v>29</v>
      </c>
      <c r="K43" s="37">
        <v>5480</v>
      </c>
    </row>
    <row r="44" spans="1:11">
      <c r="A44" s="25" t="s">
        <v>48</v>
      </c>
      <c r="B44" s="26">
        <v>60.974312080401837</v>
      </c>
      <c r="C44" s="25">
        <v>6070</v>
      </c>
      <c r="E44" s="37">
        <v>16</v>
      </c>
      <c r="F44" s="37">
        <v>5545.9703404477332</v>
      </c>
      <c r="G44" s="37">
        <v>-15.970340447733179</v>
      </c>
      <c r="H44" s="37">
        <v>-7.4441367024228197E-2</v>
      </c>
      <c r="J44" s="37">
        <v>31</v>
      </c>
      <c r="K44" s="37">
        <v>5490</v>
      </c>
    </row>
    <row r="45" spans="1:11">
      <c r="A45" s="25" t="s">
        <v>49</v>
      </c>
      <c r="B45" s="26">
        <v>60.852446110814014</v>
      </c>
      <c r="C45" s="25">
        <v>6150</v>
      </c>
      <c r="E45" s="37">
        <v>17</v>
      </c>
      <c r="F45" s="37">
        <v>5660.2291092468513</v>
      </c>
      <c r="G45" s="37">
        <v>-280.22910924685129</v>
      </c>
      <c r="H45" s="37">
        <v>-1.3062112257774909</v>
      </c>
      <c r="J45" s="37">
        <v>33</v>
      </c>
      <c r="K45" s="37">
        <v>5510</v>
      </c>
    </row>
    <row r="46" spans="1:11">
      <c r="A46" s="25" t="s">
        <v>50</v>
      </c>
      <c r="B46" s="26">
        <v>60.821879861119143</v>
      </c>
      <c r="C46" s="25">
        <v>6100</v>
      </c>
      <c r="E46" s="37">
        <v>18</v>
      </c>
      <c r="F46" s="37">
        <v>5738.558255160322</v>
      </c>
      <c r="G46" s="37">
        <v>-248.55825516032201</v>
      </c>
      <c r="H46" s="37">
        <v>-1.1585862154815616</v>
      </c>
      <c r="J46" s="37">
        <v>35</v>
      </c>
      <c r="K46" s="37">
        <v>5530</v>
      </c>
    </row>
    <row r="47" spans="1:11">
      <c r="A47" s="25" t="s">
        <v>51</v>
      </c>
      <c r="B47" s="26">
        <v>61.030470955206219</v>
      </c>
      <c r="C47" s="25">
        <v>5940</v>
      </c>
      <c r="E47" s="37">
        <v>19</v>
      </c>
      <c r="F47" s="37">
        <v>5790.4358306243812</v>
      </c>
      <c r="G47" s="37">
        <v>-280.4358306243812</v>
      </c>
      <c r="H47" s="37">
        <v>-1.307174800848844</v>
      </c>
      <c r="J47" s="37">
        <v>37</v>
      </c>
      <c r="K47" s="37">
        <v>5610</v>
      </c>
    </row>
    <row r="48" spans="1:11">
      <c r="A48" s="25" t="s">
        <v>52</v>
      </c>
      <c r="B48" s="26">
        <v>60.935899851776888</v>
      </c>
      <c r="C48" s="25">
        <v>5980</v>
      </c>
      <c r="E48" s="37">
        <v>20</v>
      </c>
      <c r="F48" s="37">
        <v>5829.1461049429709</v>
      </c>
      <c r="G48" s="37">
        <v>-129.14610494297085</v>
      </c>
      <c r="H48" s="37">
        <v>-0.60197918944012019</v>
      </c>
      <c r="J48" s="37">
        <v>39</v>
      </c>
      <c r="K48" s="37">
        <v>5640</v>
      </c>
    </row>
    <row r="49" spans="1:11">
      <c r="A49" s="25" t="s">
        <v>53</v>
      </c>
      <c r="B49" s="26">
        <v>60.966297220935793</v>
      </c>
      <c r="C49" s="25">
        <v>5960</v>
      </c>
      <c r="E49" s="37">
        <v>21</v>
      </c>
      <c r="F49" s="37">
        <v>5723.2446006475002</v>
      </c>
      <c r="G49" s="37">
        <v>-243.24460064750019</v>
      </c>
      <c r="H49" s="37">
        <v>-1.1338180706117973</v>
      </c>
      <c r="J49" s="37">
        <v>41</v>
      </c>
      <c r="K49" s="37">
        <v>5700</v>
      </c>
    </row>
    <row r="50" spans="1:11">
      <c r="A50" s="25" t="s">
        <v>54</v>
      </c>
      <c r="B50" s="26">
        <v>60.819388643638902</v>
      </c>
      <c r="C50" s="25">
        <v>5870</v>
      </c>
      <c r="E50" s="37">
        <v>22</v>
      </c>
      <c r="F50" s="37">
        <v>5640.9159426019251</v>
      </c>
      <c r="G50" s="37">
        <v>169.08405739807495</v>
      </c>
      <c r="H50" s="37">
        <v>0.78813901406230413</v>
      </c>
      <c r="J50" s="37">
        <v>43</v>
      </c>
      <c r="K50" s="37">
        <v>5720</v>
      </c>
    </row>
    <row r="51" spans="1:11">
      <c r="A51" s="25" t="s">
        <v>55</v>
      </c>
      <c r="B51" s="26">
        <v>60.937003916045498</v>
      </c>
      <c r="C51" s="25">
        <v>5800</v>
      </c>
      <c r="E51" s="37">
        <v>23</v>
      </c>
      <c r="F51" s="37">
        <v>5608.7244506695934</v>
      </c>
      <c r="G51" s="37">
        <v>111.27554933040665</v>
      </c>
      <c r="H51" s="37">
        <v>0.51868048997685379</v>
      </c>
      <c r="J51" s="37">
        <v>45</v>
      </c>
      <c r="K51" s="37">
        <v>5800</v>
      </c>
    </row>
    <row r="52" spans="1:11">
      <c r="A52" s="25" t="s">
        <v>56</v>
      </c>
      <c r="B52" s="26">
        <v>60.994844896855483</v>
      </c>
      <c r="C52" s="25">
        <v>6080</v>
      </c>
      <c r="E52" s="37">
        <v>24</v>
      </c>
      <c r="F52" s="37">
        <v>5632.2081316181939</v>
      </c>
      <c r="G52" s="37">
        <v>177.79186838180613</v>
      </c>
      <c r="H52" s="37">
        <v>0.82872808951370103</v>
      </c>
      <c r="J52" s="37">
        <v>47</v>
      </c>
      <c r="K52" s="37">
        <v>5810</v>
      </c>
    </row>
    <row r="53" spans="1:11">
      <c r="A53" s="25" t="s">
        <v>57</v>
      </c>
      <c r="B53" s="26">
        <v>60.966033394508869</v>
      </c>
      <c r="C53" s="25">
        <v>6080</v>
      </c>
      <c r="E53" s="37">
        <v>25</v>
      </c>
      <c r="F53" s="37">
        <v>5726.3106331219024</v>
      </c>
      <c r="G53" s="37">
        <v>173.68936687809764</v>
      </c>
      <c r="H53" s="37">
        <v>0.80960540260827829</v>
      </c>
      <c r="J53" s="37">
        <v>49</v>
      </c>
      <c r="K53" s="37">
        <v>5810</v>
      </c>
    </row>
    <row r="54" spans="1:11">
      <c r="A54" s="25" t="s">
        <v>58</v>
      </c>
      <c r="B54" s="26">
        <v>60.928623345057318</v>
      </c>
      <c r="C54" s="25">
        <v>6050</v>
      </c>
      <c r="E54" s="37">
        <v>26</v>
      </c>
      <c r="F54" s="37">
        <v>5747.2619785595234</v>
      </c>
      <c r="G54" s="37">
        <v>-137.26197855952341</v>
      </c>
      <c r="H54" s="37">
        <v>-0.63980911101187932</v>
      </c>
      <c r="J54" s="37">
        <v>51</v>
      </c>
      <c r="K54" s="37">
        <v>5810</v>
      </c>
    </row>
    <row r="55" spans="1:11">
      <c r="E55" s="37">
        <v>27</v>
      </c>
      <c r="F55" s="37">
        <v>5832.8952227451009</v>
      </c>
      <c r="G55" s="37">
        <v>107.10477725489909</v>
      </c>
      <c r="H55" s="37">
        <v>0.49923957850327721</v>
      </c>
      <c r="J55" s="37">
        <v>53</v>
      </c>
      <c r="K55" s="37">
        <v>5870</v>
      </c>
    </row>
    <row r="56" spans="1:11">
      <c r="E56" s="37">
        <v>28</v>
      </c>
      <c r="F56" s="37">
        <v>5975.3754861447596</v>
      </c>
      <c r="G56" s="37">
        <v>174.62451385524037</v>
      </c>
      <c r="H56" s="37">
        <v>0.81396433406468061</v>
      </c>
      <c r="J56" s="37">
        <v>55</v>
      </c>
      <c r="K56" s="37">
        <v>5890</v>
      </c>
    </row>
    <row r="57" spans="1:11">
      <c r="E57" s="37">
        <v>29</v>
      </c>
      <c r="F57" s="37">
        <v>5955.3276079322604</v>
      </c>
      <c r="G57" s="37">
        <v>214.67239206773957</v>
      </c>
      <c r="H57" s="37">
        <v>1.000636547491502</v>
      </c>
      <c r="J57" s="37">
        <v>57</v>
      </c>
      <c r="K57" s="37">
        <v>5900</v>
      </c>
    </row>
    <row r="58" spans="1:11">
      <c r="E58" s="37">
        <v>30</v>
      </c>
      <c r="F58" s="37">
        <v>5885.2840155800004</v>
      </c>
      <c r="G58" s="37">
        <v>194.71598441999959</v>
      </c>
      <c r="H58" s="37">
        <v>0.90761522017212171</v>
      </c>
      <c r="J58" s="37">
        <v>59</v>
      </c>
      <c r="K58" s="37">
        <v>5920</v>
      </c>
    </row>
    <row r="59" spans="1:11">
      <c r="E59" s="37">
        <v>31</v>
      </c>
      <c r="F59" s="37">
        <v>5881.558592315705</v>
      </c>
      <c r="G59" s="37">
        <v>138.44140768429497</v>
      </c>
      <c r="H59" s="37">
        <v>0.64530669677991759</v>
      </c>
      <c r="J59" s="37">
        <v>61</v>
      </c>
      <c r="K59" s="37">
        <v>5940</v>
      </c>
    </row>
    <row r="60" spans="1:11">
      <c r="E60" s="37">
        <v>32</v>
      </c>
      <c r="F60" s="37">
        <v>5935.2283230814064</v>
      </c>
      <c r="G60" s="37">
        <v>14.771676918593585</v>
      </c>
      <c r="H60" s="37">
        <v>6.8854125349370701E-2</v>
      </c>
      <c r="J60" s="37">
        <v>63</v>
      </c>
      <c r="K60" s="37">
        <v>5940</v>
      </c>
    </row>
    <row r="61" spans="1:11">
      <c r="E61" s="37">
        <v>33</v>
      </c>
      <c r="F61" s="37">
        <v>5844.8331419308233</v>
      </c>
      <c r="G61" s="37">
        <v>235.16685806917667</v>
      </c>
      <c r="H61" s="37">
        <v>1.096165886428988</v>
      </c>
      <c r="J61" s="37">
        <v>65</v>
      </c>
      <c r="K61" s="37">
        <v>5950</v>
      </c>
    </row>
    <row r="62" spans="1:11">
      <c r="E62" s="37">
        <v>34</v>
      </c>
      <c r="F62" s="37">
        <v>5754.3679849272594</v>
      </c>
      <c r="G62" s="37">
        <v>405.63201507274061</v>
      </c>
      <c r="H62" s="37">
        <v>1.8907425179588533</v>
      </c>
      <c r="J62" s="37">
        <v>67</v>
      </c>
      <c r="K62" s="37">
        <v>5960</v>
      </c>
    </row>
    <row r="63" spans="1:11">
      <c r="E63" s="37">
        <v>35</v>
      </c>
      <c r="F63" s="37">
        <v>5830.0329529968949</v>
      </c>
      <c r="G63" s="37">
        <v>319.96704700310511</v>
      </c>
      <c r="H63" s="37">
        <v>1.4914387366737349</v>
      </c>
      <c r="J63" s="37">
        <v>69</v>
      </c>
      <c r="K63" s="37">
        <v>5980</v>
      </c>
    </row>
    <row r="64" spans="1:11">
      <c r="E64" s="37">
        <v>36</v>
      </c>
      <c r="F64" s="37">
        <v>5830.9157468885387</v>
      </c>
      <c r="G64" s="37">
        <v>239.08425311146129</v>
      </c>
      <c r="H64" s="37">
        <v>1.1144257502732178</v>
      </c>
      <c r="J64" s="37">
        <v>71</v>
      </c>
      <c r="K64" s="37">
        <v>6020</v>
      </c>
    </row>
    <row r="65" spans="5:11">
      <c r="E65" s="37">
        <v>37</v>
      </c>
      <c r="F65" s="37">
        <v>5875.4759223723377</v>
      </c>
      <c r="G65" s="37">
        <v>14.524077627662336</v>
      </c>
      <c r="H65" s="37">
        <v>6.770000908294084E-2</v>
      </c>
      <c r="J65" s="37">
        <v>73</v>
      </c>
      <c r="K65" s="37">
        <v>6050</v>
      </c>
    </row>
    <row r="66" spans="5:11">
      <c r="E66" s="37">
        <v>38</v>
      </c>
      <c r="F66" s="37">
        <v>5929.4017665907741</v>
      </c>
      <c r="G66" s="37">
        <v>360.59823340922594</v>
      </c>
      <c r="H66" s="37">
        <v>1.6808298814515652</v>
      </c>
      <c r="J66" s="37">
        <v>75</v>
      </c>
      <c r="K66" s="37">
        <v>6070</v>
      </c>
    </row>
    <row r="67" spans="5:11">
      <c r="E67" s="37">
        <v>39</v>
      </c>
      <c r="F67" s="37">
        <v>6063.488819311533</v>
      </c>
      <c r="G67" s="37">
        <v>-143.48881931153301</v>
      </c>
      <c r="H67" s="37">
        <v>-0.66883382337407327</v>
      </c>
      <c r="J67" s="37">
        <v>77</v>
      </c>
      <c r="K67" s="37">
        <v>6070</v>
      </c>
    </row>
    <row r="68" spans="5:11">
      <c r="E68" s="37">
        <v>40</v>
      </c>
      <c r="F68" s="37">
        <v>6128.2579682505457</v>
      </c>
      <c r="G68" s="37">
        <v>-58.257968250545673</v>
      </c>
      <c r="H68" s="37">
        <v>-0.27155355960118355</v>
      </c>
      <c r="J68" s="37">
        <v>79</v>
      </c>
      <c r="K68" s="37">
        <v>6080</v>
      </c>
    </row>
    <row r="69" spans="5:11">
      <c r="E69" s="37">
        <v>41</v>
      </c>
      <c r="F69" s="37">
        <v>6049.2128926755322</v>
      </c>
      <c r="G69" s="37">
        <v>100.7871073244678</v>
      </c>
      <c r="H69" s="37">
        <v>0.46979149080794447</v>
      </c>
      <c r="J69" s="37">
        <v>81</v>
      </c>
      <c r="K69" s="37">
        <v>6080</v>
      </c>
    </row>
    <row r="70" spans="5:11">
      <c r="E70" s="37">
        <v>42</v>
      </c>
      <c r="F70" s="37">
        <v>6029.3869189000179</v>
      </c>
      <c r="G70" s="37">
        <v>70.613081099982082</v>
      </c>
      <c r="H70" s="37">
        <v>0.32914353354448794</v>
      </c>
      <c r="J70" s="37">
        <v>83</v>
      </c>
      <c r="K70" s="37">
        <v>6080</v>
      </c>
    </row>
    <row r="71" spans="5:11">
      <c r="E71" s="37">
        <v>43</v>
      </c>
      <c r="F71" s="37">
        <v>6164.6839083069353</v>
      </c>
      <c r="G71" s="37">
        <v>-224.68390830693534</v>
      </c>
      <c r="H71" s="37">
        <v>-1.0473024878495096</v>
      </c>
      <c r="J71" s="37">
        <v>85</v>
      </c>
      <c r="K71" s="37">
        <v>6080</v>
      </c>
    </row>
    <row r="72" spans="5:11">
      <c r="E72" s="37">
        <v>44</v>
      </c>
      <c r="F72" s="37">
        <v>6103.3429117755222</v>
      </c>
      <c r="G72" s="37">
        <v>-123.34291177552223</v>
      </c>
      <c r="H72" s="37">
        <v>-0.57492919423780409</v>
      </c>
      <c r="J72" s="37">
        <v>87</v>
      </c>
      <c r="K72" s="37">
        <v>6100</v>
      </c>
    </row>
    <row r="73" spans="5:11">
      <c r="E73" s="37">
        <v>45</v>
      </c>
      <c r="F73" s="37">
        <v>6123.0593457445284</v>
      </c>
      <c r="G73" s="37">
        <v>-163.0593457445284</v>
      </c>
      <c r="H73" s="37">
        <v>-0.76005647112061869</v>
      </c>
      <c r="J73" s="37">
        <v>89</v>
      </c>
      <c r="K73" s="37">
        <v>6150</v>
      </c>
    </row>
    <row r="74" spans="5:11">
      <c r="E74" s="37">
        <v>46</v>
      </c>
      <c r="F74" s="37">
        <v>6027.7710578465485</v>
      </c>
      <c r="G74" s="37">
        <v>-157.7710578465485</v>
      </c>
      <c r="H74" s="37">
        <v>-0.73540656577691743</v>
      </c>
      <c r="J74" s="37">
        <v>91</v>
      </c>
      <c r="K74" s="37">
        <v>6150</v>
      </c>
    </row>
    <row r="75" spans="5:11">
      <c r="E75" s="37">
        <v>47</v>
      </c>
      <c r="F75" s="37">
        <v>6104.0590332969587</v>
      </c>
      <c r="G75" s="37">
        <v>-304.05903329695866</v>
      </c>
      <c r="H75" s="37">
        <v>-1.4172878886814</v>
      </c>
      <c r="J75" s="37">
        <v>93</v>
      </c>
      <c r="K75" s="37">
        <v>6150</v>
      </c>
    </row>
    <row r="76" spans="5:11">
      <c r="E76" s="37">
        <v>48</v>
      </c>
      <c r="F76" s="37">
        <v>6141.5760260630414</v>
      </c>
      <c r="G76" s="37">
        <v>-61.576026063041354</v>
      </c>
      <c r="H76" s="37">
        <v>-0.28701977713336257</v>
      </c>
      <c r="J76" s="37">
        <v>95</v>
      </c>
      <c r="K76" s="37">
        <v>6160</v>
      </c>
    </row>
    <row r="77" spans="5:11">
      <c r="E77" s="37">
        <v>49</v>
      </c>
      <c r="F77" s="37">
        <v>6122.8882218456638</v>
      </c>
      <c r="G77" s="37">
        <v>-42.888221845663793</v>
      </c>
      <c r="H77" s="37">
        <v>-0.19991169717880022</v>
      </c>
      <c r="J77" s="37">
        <v>97</v>
      </c>
      <c r="K77" s="37">
        <v>6170</v>
      </c>
    </row>
    <row r="78" spans="5:11" ht="15.75" thickBot="1">
      <c r="E78" s="38">
        <v>50</v>
      </c>
      <c r="F78" s="38">
        <v>6098.6232018719675</v>
      </c>
      <c r="G78" s="38">
        <v>-48.623201871967467</v>
      </c>
      <c r="H78" s="38">
        <v>-0.22664373551022393</v>
      </c>
      <c r="J78" s="38">
        <v>99</v>
      </c>
      <c r="K78" s="38">
        <v>6290</v>
      </c>
    </row>
  </sheetData>
  <sortState xmlns:xlrd2="http://schemas.microsoft.com/office/spreadsheetml/2017/richdata2" ref="K29:K78">
    <sortCondition ref="K2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2020-09-20T07:02:32Z</dcterms:modified>
</cp:coreProperties>
</file>